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4\Reportes\Mis Reportes Sin Logo\"/>
    </mc:Choice>
  </mc:AlternateContent>
  <bookViews>
    <workbookView xWindow="-15" yWindow="3885" windowWidth="15480" windowHeight="3945" tabRatio="814" firstSheet="3" activeTab="5"/>
  </bookViews>
  <sheets>
    <sheet name="N_Campos Generales" sheetId="1" r:id="rId1"/>
    <sheet name="N_Campos Especificos" sheetId="2" r:id="rId2"/>
    <sheet name="a)Estandar Código auxiliar (E)" sheetId="5" r:id="rId3"/>
    <sheet name="b)Estandar (E)" sheetId="4" r:id="rId4"/>
    <sheet name="c)Precio con letra" sheetId="3" r:id="rId5"/>
    <sheet name="d)Precio con letra Cod. Aux." sheetId="14" r:id="rId6"/>
    <sheet name="e)Estandar con Imagen (E)" sheetId="10" r:id="rId7"/>
    <sheet name="f)Multimoneda (E)" sheetId="8" r:id="rId8"/>
    <sheet name="g)Multimoneda con Imagen (E)" sheetId="11" r:id="rId9"/>
    <sheet name="h)Total Mano de Obra (E)" sheetId="9" r:id="rId10"/>
    <sheet name="i)Catálogo Destajos" sheetId="15" r:id="rId11"/>
    <sheet name="j)Totales por Tipo" sheetId="13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E21" i="15" l="1"/>
  <c r="B14" i="15"/>
  <c r="F11" i="15"/>
  <c r="F10" i="15"/>
  <c r="F8" i="15"/>
  <c r="B8" i="15"/>
  <c r="F7" i="15"/>
  <c r="B7" i="15"/>
  <c r="B4" i="15"/>
  <c r="A2" i="15"/>
  <c r="B22" i="14"/>
  <c r="B13" i="14"/>
  <c r="G11" i="14"/>
  <c r="G10" i="14"/>
  <c r="G8" i="14"/>
  <c r="B8" i="14"/>
  <c r="G7" i="14"/>
  <c r="B7" i="14"/>
  <c r="B4" i="14"/>
  <c r="A2" i="14"/>
  <c r="B13" i="13"/>
  <c r="G11" i="13"/>
  <c r="G10" i="13"/>
  <c r="G8" i="13"/>
  <c r="B8" i="13"/>
  <c r="F7" i="13"/>
  <c r="B7" i="13"/>
  <c r="B4" i="13"/>
  <c r="A2" i="13"/>
  <c r="I17" i="11"/>
  <c r="I8" i="11"/>
  <c r="I9" i="11"/>
  <c r="I10" i="11"/>
  <c r="I11" i="11"/>
  <c r="B28" i="11"/>
  <c r="B27" i="11"/>
  <c r="B25" i="11"/>
  <c r="B24" i="11"/>
  <c r="B22" i="11"/>
  <c r="H17" i="11"/>
  <c r="F17" i="11"/>
  <c r="E17" i="11"/>
  <c r="B13" i="11"/>
  <c r="B8" i="11"/>
  <c r="B7" i="11"/>
  <c r="B4" i="11"/>
  <c r="A2" i="11"/>
  <c r="G7" i="10"/>
  <c r="H8" i="10"/>
  <c r="H10" i="10"/>
  <c r="H11" i="10"/>
  <c r="B13" i="10"/>
  <c r="B8" i="10"/>
  <c r="B7" i="10"/>
  <c r="B4" i="10"/>
  <c r="A2" i="10"/>
  <c r="F17" i="8"/>
  <c r="E17" i="8"/>
  <c r="B28" i="8"/>
  <c r="B27" i="8"/>
  <c r="B25" i="8"/>
  <c r="B24" i="8"/>
  <c r="F7" i="4"/>
  <c r="G8" i="4"/>
  <c r="I17" i="8"/>
  <c r="H17" i="8"/>
  <c r="B14" i="9"/>
  <c r="E11" i="9"/>
  <c r="E10" i="9"/>
  <c r="B8" i="9"/>
  <c r="E7" i="9"/>
  <c r="B7" i="9"/>
  <c r="B4" i="9"/>
  <c r="A2" i="9"/>
  <c r="H11" i="8"/>
  <c r="H10" i="8"/>
  <c r="H8" i="8"/>
  <c r="B22" i="8"/>
  <c r="F11" i="5"/>
  <c r="F10" i="5"/>
  <c r="F7" i="5"/>
  <c r="G11" i="4"/>
  <c r="G10" i="4"/>
  <c r="G11" i="3"/>
  <c r="G10" i="3"/>
  <c r="B22" i="3"/>
  <c r="B13" i="3"/>
  <c r="B13" i="8"/>
  <c r="B8" i="8"/>
  <c r="B7" i="8"/>
  <c r="B4" i="8"/>
  <c r="A2" i="8"/>
  <c r="B13" i="5"/>
  <c r="B8" i="5"/>
  <c r="B7" i="5"/>
  <c r="B4" i="5"/>
  <c r="A2" i="5"/>
  <c r="A2" i="4"/>
  <c r="B4" i="4"/>
  <c r="B13" i="4"/>
  <c r="B8" i="4"/>
  <c r="B7" i="4"/>
  <c r="G7" i="3"/>
  <c r="B7" i="3"/>
  <c r="B8" i="3"/>
  <c r="B4" i="3"/>
  <c r="A2" i="3"/>
  <c r="F8" i="5"/>
  <c r="E8" i="9"/>
  <c r="H9" i="8"/>
  <c r="G8" i="3"/>
</calcChain>
</file>

<file path=xl/comments1.xml><?xml version="1.0" encoding="utf-8"?>
<comments xmlns="http://schemas.openxmlformats.org/spreadsheetml/2006/main">
  <authors>
    <author>mruiz</author>
  </authors>
  <commentList>
    <comment ref="E21" authorId="0" shapeId="0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comments2.xml><?xml version="1.0" encoding="utf-8"?>
<comments xmlns="http://schemas.openxmlformats.org/spreadsheetml/2006/main">
  <authors>
    <author>mruiz</author>
  </authors>
  <commentList>
    <comment ref="F21" authorId="0" shapeId="0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<sst xmlns="http://schemas.openxmlformats.org/spreadsheetml/2006/main" count="547" uniqueCount="266">
  <si>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</si>
  <si>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</si>
  <si>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</si>
  <si>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</si>
  <si>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</si>
  <si>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</si>
  <si>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</si>
  <si>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</si>
  <si>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</si>
  <si>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</si>
  <si>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</si>
  <si>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</si>
  <si>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</si>
  <si>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</si>
  <si>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</si>
  <si>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</si>
  <si>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</si>
  <si>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</si>
  <si>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</si>
  <si>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</si>
  <si>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</si>
  <si>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</si>
  <si>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</si>
  <si>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</si>
  <si>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</si>
  <si>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</si>
  <si>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</si>
  <si>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</si>
  <si>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</si>
  <si>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</si>
  <si>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</si>
  <si>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</si>
  <si>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</si>
  <si>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</si>
  <si>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</si>
  <si>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</si>
  <si>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</si>
  <si>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</si>
  <si>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</si>
  <si>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</si>
  <si>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</si>
  <si>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Fecha:</t>
  </si>
  <si>
    <t xml:space="preserve">   CATALOGO DE CONCEPTOS Y CANTIDADES DE OBRA PARA EXPRESION DE PRECIOS UNITARIOS Y MONTO TOTAL DE LA PROPUESTA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</si>
  <si>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</si>
  <si>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</si>
  <si>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</si>
  <si>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</si>
  <si>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</si>
  <si>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</si>
  <si>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</si>
  <si>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</si>
  <si>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</si>
  <si>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</si>
  <si>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</si>
  <si>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</si>
  <si>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</si>
  <si>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</si>
  <si>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 xml:space="preserve"> 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</si>
  <si>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</si>
  <si>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</si>
  <si>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</si>
  <si>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</si>
  <si>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</si>
  <si>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</si>
  <si>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</si>
  <si>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</si>
  <si>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</si>
  <si>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</si>
  <si>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</si>
  <si>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</si>
  <si>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</si>
  <si>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</si>
  <si>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</si>
  <si>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</si>
  <si>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</si>
  <si>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</si>
  <si>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</si>
  <si>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</si>
  <si>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</si>
  <si>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</si>
  <si>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</si>
  <si>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</si>
  <si>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</si>
  <si>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</si>
  <si>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</si>
  <si>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</si>
  <si>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</si>
  <si>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</si>
  <si>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</si>
  <si>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</si>
  <si>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</si>
  <si>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</si>
  <si>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</si>
  <si>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</si>
  <si>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</si>
  <si>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</si>
  <si>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</si>
  <si>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</si>
  <si>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</si>
  <si>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</si>
  <si>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</si>
  <si>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</si>
  <si>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</si>
  <si>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</si>
  <si>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</si>
  <si>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</si>
  <si>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</si>
  <si>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</si>
  <si>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</si>
  <si>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</si>
  <si>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</si>
  <si>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</si>
  <si>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</si>
  <si>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</si>
  <si>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</si>
  <si>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Cliente: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</si>
  <si>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</si>
  <si>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</si>
  <si>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</si>
  <si>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</si>
  <si>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</si>
  <si>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</si>
  <si>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</si>
  <si>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Duración: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</si>
  <si>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</si>
  <si>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</si>
  <si>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</si>
  <si>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</si>
  <si>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</si>
  <si>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</si>
  <si>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</si>
  <si>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</si>
  <si>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</si>
  <si>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</si>
  <si>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</si>
  <si>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</si>
  <si>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</si>
  <si>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</si>
  <si>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</si>
  <si>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</si>
  <si>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</si>
  <si>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</si>
  <si>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</si>
  <si>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</si>
  <si>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</si>
  <si>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</si>
  <si>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</si>
  <si>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</si>
  <si>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</si>
  <si>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</si>
  <si>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</si>
  <si>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</si>
  <si>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</si>
  <si>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</si>
  <si>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</si>
  <si>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</si>
  <si>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</si>
  <si>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</si>
  <si>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</si>
  <si>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</si>
  <si>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</si>
  <si>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</si>
  <si>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</si>
  <si>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</si>
  <si>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</si>
  <si>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</si>
  <si>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</si>
  <si>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</si>
  <si>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</si>
  <si>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</si>
  <si>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</si>
  <si>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</si>
  <si>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</si>
  <si>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</si>
  <si>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</si>
  <si>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</si>
  <si>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</si>
  <si>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</si>
  <si>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</si>
  <si>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</si>
  <si>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</si>
  <si>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</si>
  <si>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</si>
  <si>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</si>
  <si>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</si>
  <si>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</si>
  <si>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</si>
  <si>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</si>
  <si>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</si>
  <si>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</si>
  <si>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</si>
  <si>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</si>
  <si>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</si>
  <si>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</si>
  <si>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</si>
  <si>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</si>
  <si>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</si>
  <si>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</si>
  <si>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</si>
  <si>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</si>
  <si>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</si>
  <si>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</si>
  <si>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</si>
  <si>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</si>
  <si>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</si>
  <si>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</si>
  <si>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</si>
  <si>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</si>
  <si>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</si>
  <si>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</si>
  <si>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</si>
  <si>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</si>
  <si>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</si>
  <si>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</si>
  <si>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</si>
  <si>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</si>
  <si>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</si>
  <si>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</si>
  <si>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</si>
  <si>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</si>
  <si>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</si>
  <si>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</si>
  <si>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</si>
  <si>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</si>
  <si>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</si>
  <si>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</si>
  <si>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</si>
  <si>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</si>
  <si>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</si>
  <si>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</si>
  <si>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</si>
  <si>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</si>
  <si>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</si>
  <si>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</si>
  <si>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</si>
  <si>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</si>
  <si>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</si>
  <si>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</si>
  <si>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</si>
  <si>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</si>
  <si>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</si>
  <si>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</si>
  <si>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</si>
  <si>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</si>
  <si>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</si>
  <si>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</si>
  <si>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</si>
  <si>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</si>
  <si>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</si>
  <si>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</si>
  <si>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</si>
  <si>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</si>
  <si>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</si>
  <si>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</si>
  <si>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Imagen</t>
  </si>
  <si>
    <t>{titulotipo}</t>
  </si>
  <si>
    <t>{costotipo}</t>
  </si>
  <si>
    <t>{importetipo}</t>
  </si>
  <si>
    <t>{porcentajetipo}</t>
  </si>
  <si>
    <t>DOCUMENTO</t>
  </si>
  <si>
    <t>ART 45 A.IX RLOPySRM</t>
  </si>
  <si>
    <t>Neodata, S.A. de C.V.</t>
  </si>
  <si>
    <t xml:space="preserve">    CATALOGO DE CONCEPTOS Y CANTIDADES DE OBRA PARA EXPRESION DE PRECIOS UNITARIOS Y MONTO TOTAL DE LA PROPUESTA</t>
  </si>
  <si>
    <t>110812-11</t>
  </si>
  <si>
    <t>Pu Mano de Obra</t>
  </si>
  <si>
    <t>Importe Mano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</si>
</sst>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dd/mm/yyyy;@"/>
  </numFmts>
  <fonts count="1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" fillId="0" borderId="0"/>
  </cellStyleXfs>
  <cellXfs count="208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165" fontId="3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horizontal="centerContinuous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0" fontId="1" fillId="0" borderId="0" xfId="0" applyFont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0" fillId="0" borderId="16" xfId="0" applyBorder="1"/>
    <xf numFmtId="0" fontId="0" fillId="0" borderId="18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9" xfId="0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10" fillId="0" borderId="0" xfId="0" applyFont="1"/>
    <xf numFmtId="15" fontId="3" fillId="0" borderId="0" xfId="0" applyNumberFormat="1" applyFont="1" applyBorder="1"/>
    <xf numFmtId="0" fontId="10" fillId="0" borderId="16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7" fillId="3" borderId="20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7" fillId="5" borderId="24" xfId="0" applyFont="1" applyFill="1" applyBorder="1" applyAlignment="1">
      <alignment vertical="top" wrapText="1"/>
    </xf>
    <xf numFmtId="0" fontId="2" fillId="2" borderId="25" xfId="0" applyFont="1" applyFill="1" applyBorder="1" applyAlignment="1">
      <alignment vertical="top"/>
    </xf>
    <xf numFmtId="0" fontId="0" fillId="2" borderId="25" xfId="0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7" fillId="2" borderId="19" xfId="0" applyFont="1" applyFill="1" applyBorder="1" applyAlignment="1">
      <alignment vertical="top" wrapText="1"/>
    </xf>
    <xf numFmtId="0" fontId="14" fillId="2" borderId="19" xfId="1" applyFill="1" applyBorder="1" applyAlignment="1" applyProtection="1">
      <alignment vertical="top" wrapText="1"/>
    </xf>
    <xf numFmtId="49" fontId="7" fillId="2" borderId="19" xfId="0" applyNumberFormat="1" applyFont="1" applyFill="1" applyBorder="1" applyAlignment="1">
      <alignment vertical="top" wrapText="1"/>
    </xf>
    <xf numFmtId="0" fontId="0" fillId="5" borderId="24" xfId="0" applyFill="1" applyBorder="1" applyAlignment="1">
      <alignment vertical="top"/>
    </xf>
    <xf numFmtId="0" fontId="7" fillId="2" borderId="19" xfId="0" applyFont="1" applyFill="1" applyBorder="1" applyAlignment="1">
      <alignment horizontal="left" vertical="top" wrapText="1"/>
    </xf>
    <xf numFmtId="0" fontId="7" fillId="5" borderId="19" xfId="0" applyFont="1" applyFill="1" applyBorder="1" applyAlignment="1">
      <alignment vertical="top" wrapText="1"/>
    </xf>
    <xf numFmtId="0" fontId="7" fillId="2" borderId="24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/>
    </xf>
    <xf numFmtId="0" fontId="0" fillId="2" borderId="26" xfId="0" applyFill="1" applyBorder="1" applyAlignment="1">
      <alignment vertical="top"/>
    </xf>
    <xf numFmtId="0" fontId="7" fillId="5" borderId="27" xfId="0" applyFont="1" applyFill="1" applyBorder="1" applyAlignment="1">
      <alignment vertical="top"/>
    </xf>
    <xf numFmtId="0" fontId="0" fillId="5" borderId="28" xfId="0" applyFill="1" applyBorder="1" applyAlignment="1">
      <alignment vertical="top"/>
    </xf>
    <xf numFmtId="0" fontId="7" fillId="5" borderId="28" xfId="0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/>
    </xf>
    <xf numFmtId="165" fontId="7" fillId="2" borderId="19" xfId="0" applyNumberFormat="1" applyFont="1" applyFill="1" applyBorder="1" applyAlignment="1">
      <alignment vertical="top" wrapText="1"/>
    </xf>
    <xf numFmtId="10" fontId="7" fillId="2" borderId="19" xfId="0" applyNumberFormat="1" applyFont="1" applyFill="1" applyBorder="1" applyAlignment="1">
      <alignment vertical="top" wrapText="1"/>
    </xf>
    <xf numFmtId="49" fontId="3" fillId="0" borderId="0" xfId="0" applyNumberFormat="1" applyFont="1" applyBorder="1"/>
    <xf numFmtId="0" fontId="3" fillId="0" borderId="17" xfId="0" applyFont="1" applyBorder="1" applyAlignment="1">
      <alignment vertical="top"/>
    </xf>
    <xf numFmtId="0" fontId="0" fillId="2" borderId="19" xfId="0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top"/>
    </xf>
    <xf numFmtId="0" fontId="2" fillId="2" borderId="19" xfId="0" applyFont="1" applyFill="1" applyBorder="1" applyAlignment="1">
      <alignment vertical="top" wrapText="1"/>
    </xf>
    <xf numFmtId="0" fontId="10" fillId="0" borderId="16" xfId="0" applyFont="1" applyBorder="1" applyAlignment="1">
      <alignment horizontal="left" vertical="top"/>
    </xf>
    <xf numFmtId="0" fontId="5" fillId="0" borderId="15" xfId="0" applyFont="1" applyBorder="1"/>
    <xf numFmtId="0" fontId="5" fillId="0" borderId="29" xfId="0" applyFont="1" applyBorder="1"/>
    <xf numFmtId="0" fontId="5" fillId="0" borderId="0" xfId="0" applyFont="1" applyBorder="1" applyAlignment="1">
      <alignment horizontal="right"/>
    </xf>
    <xf numFmtId="0" fontId="3" fillId="6" borderId="0" xfId="0" applyFont="1" applyFill="1"/>
    <xf numFmtId="0" fontId="0" fillId="6" borderId="0" xfId="0" applyFill="1"/>
    <xf numFmtId="0" fontId="5" fillId="6" borderId="15" xfId="0" applyFont="1" applyFill="1" applyBorder="1"/>
    <xf numFmtId="0" fontId="3" fillId="6" borderId="0" xfId="0" applyFont="1" applyFill="1" applyBorder="1"/>
    <xf numFmtId="0" fontId="3" fillId="6" borderId="16" xfId="0" applyFont="1" applyFill="1" applyBorder="1"/>
    <xf numFmtId="0" fontId="3" fillId="6" borderId="15" xfId="0" applyFont="1" applyFill="1" applyBorder="1"/>
    <xf numFmtId="49" fontId="3" fillId="6" borderId="0" xfId="0" applyNumberFormat="1" applyFont="1" applyFill="1" applyBorder="1"/>
    <xf numFmtId="15" fontId="3" fillId="6" borderId="0" xfId="0" applyNumberFormat="1" applyFont="1" applyFill="1" applyBorder="1"/>
    <xf numFmtId="0" fontId="5" fillId="6" borderId="0" xfId="0" applyFont="1" applyFill="1" applyBorder="1" applyAlignment="1">
      <alignment horizontal="right"/>
    </xf>
    <xf numFmtId="0" fontId="10" fillId="6" borderId="16" xfId="0" applyFont="1" applyFill="1" applyBorder="1" applyAlignment="1">
      <alignment horizontal="left" vertical="top"/>
    </xf>
    <xf numFmtId="0" fontId="11" fillId="6" borderId="16" xfId="0" applyFont="1" applyFill="1" applyBorder="1" applyAlignment="1">
      <alignment horizontal="center"/>
    </xf>
    <xf numFmtId="0" fontId="5" fillId="6" borderId="29" xfId="0" applyFont="1" applyFill="1" applyBorder="1"/>
    <xf numFmtId="0" fontId="3" fillId="6" borderId="17" xfId="0" applyFont="1" applyFill="1" applyBorder="1"/>
    <xf numFmtId="0" fontId="3" fillId="6" borderId="18" xfId="0" applyFont="1" applyFill="1" applyBorder="1"/>
    <xf numFmtId="0" fontId="7" fillId="6" borderId="0" xfId="0" applyFont="1" applyFill="1" applyAlignment="1">
      <alignment horizontal="centerContinuous"/>
    </xf>
    <xf numFmtId="0" fontId="5" fillId="6" borderId="0" xfId="0" applyFont="1" applyFill="1" applyAlignment="1">
      <alignment horizontal="centerContinuous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49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4" fontId="3" fillId="6" borderId="0" xfId="0" applyNumberFormat="1" applyFont="1" applyFill="1" applyAlignment="1">
      <alignment horizontal="right" vertical="top"/>
    </xf>
    <xf numFmtId="165" fontId="3" fillId="6" borderId="0" xfId="0" applyNumberFormat="1" applyFont="1" applyFill="1" applyAlignment="1">
      <alignment horizontal="right" vertical="top"/>
    </xf>
    <xf numFmtId="0" fontId="10" fillId="6" borderId="0" xfId="0" applyFont="1" applyFill="1"/>
    <xf numFmtId="0" fontId="5" fillId="0" borderId="5" xfId="0" applyFont="1" applyBorder="1" applyAlignment="1">
      <alignment horizontal="right"/>
    </xf>
    <xf numFmtId="165" fontId="5" fillId="0" borderId="11" xfId="0" applyNumberFormat="1" applyFont="1" applyBorder="1" applyAlignment="1">
      <alignment horizontal="right" vertical="top"/>
    </xf>
    <xf numFmtId="165" fontId="5" fillId="0" borderId="7" xfId="0" applyNumberFormat="1" applyFont="1" applyBorder="1" applyAlignment="1">
      <alignment horizontal="right" vertical="top"/>
    </xf>
    <xf numFmtId="0" fontId="5" fillId="0" borderId="9" xfId="0" applyFont="1" applyBorder="1" applyAlignment="1">
      <alignment horizontal="right"/>
    </xf>
    <xf numFmtId="165" fontId="5" fillId="0" borderId="10" xfId="0" applyNumberFormat="1" applyFont="1" applyBorder="1" applyAlignment="1">
      <alignment horizontal="right" vertical="top"/>
    </xf>
    <xf numFmtId="0" fontId="5" fillId="0" borderId="0" xfId="0" applyFont="1" applyBorder="1"/>
    <xf numFmtId="0" fontId="5" fillId="6" borderId="30" xfId="0" applyFont="1" applyFill="1" applyBorder="1" applyAlignment="1">
      <alignment horizontal="center" vertical="center"/>
    </xf>
    <xf numFmtId="0" fontId="7" fillId="0" borderId="0" xfId="0" applyFont="1" applyAlignment="1">
      <alignment horizontal="centerContinuous" vertical="top" wrapText="1"/>
    </xf>
    <xf numFmtId="0" fontId="0" fillId="4" borderId="24" xfId="0" applyFill="1" applyBorder="1" applyAlignment="1">
      <alignment vertical="top" wrapText="1"/>
    </xf>
    <xf numFmtId="0" fontId="1" fillId="3" borderId="22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vertical="top" wrapText="1"/>
    </xf>
    <xf numFmtId="0" fontId="0" fillId="5" borderId="24" xfId="0" applyFill="1" applyBorder="1" applyAlignment="1">
      <alignment vertical="top" wrapText="1"/>
    </xf>
    <xf numFmtId="0" fontId="2" fillId="2" borderId="25" xfId="0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9" fillId="4" borderId="22" xfId="0" applyFont="1" applyFill="1" applyBorder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20" xfId="0" applyFont="1" applyBorder="1"/>
    <xf numFmtId="0" fontId="3" fillId="0" borderId="31" xfId="0" applyFont="1" applyBorder="1"/>
    <xf numFmtId="0" fontId="3" fillId="0" borderId="21" xfId="0" applyFont="1" applyBorder="1"/>
    <xf numFmtId="0" fontId="3" fillId="0" borderId="27" xfId="0" applyFont="1" applyBorder="1"/>
    <xf numFmtId="165" fontId="3" fillId="0" borderId="28" xfId="0" applyNumberFormat="1" applyFont="1" applyBorder="1" applyAlignment="1">
      <alignment horizontal="right" vertical="top"/>
    </xf>
    <xf numFmtId="0" fontId="3" fillId="0" borderId="33" xfId="0" applyFont="1" applyBorder="1" applyAlignment="1">
      <alignment vertical="top"/>
    </xf>
    <xf numFmtId="0" fontId="3" fillId="0" borderId="33" xfId="0" applyFont="1" applyBorder="1"/>
    <xf numFmtId="0" fontId="0" fillId="0" borderId="33" xfId="0" applyBorder="1"/>
    <xf numFmtId="165" fontId="3" fillId="0" borderId="33" xfId="0" applyNumberFormat="1" applyFont="1" applyBorder="1" applyAlignment="1">
      <alignment horizontal="right" vertical="top"/>
    </xf>
    <xf numFmtId="165" fontId="3" fillId="0" borderId="34" xfId="0" applyNumberFormat="1" applyFont="1" applyBorder="1" applyAlignment="1">
      <alignment horizontal="right" vertical="top"/>
    </xf>
    <xf numFmtId="165" fontId="5" fillId="0" borderId="0" xfId="0" applyNumberFormat="1" applyFont="1" applyBorder="1" applyAlignment="1">
      <alignment horizontal="right" vertical="top"/>
    </xf>
    <xf numFmtId="165" fontId="5" fillId="0" borderId="28" xfId="0" applyNumberFormat="1" applyFont="1" applyBorder="1" applyAlignment="1">
      <alignment horizontal="right" vertical="top"/>
    </xf>
    <xf numFmtId="0" fontId="3" fillId="0" borderId="27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7" fillId="2" borderId="24" xfId="0" applyNumberFormat="1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15" fillId="0" borderId="0" xfId="0" applyFont="1" applyAlignment="1">
      <alignment horizontal="left"/>
    </xf>
    <xf numFmtId="0" fontId="1" fillId="2" borderId="19" xfId="0" applyFont="1" applyFill="1" applyBorder="1" applyAlignment="1">
      <alignment vertical="top" wrapText="1"/>
    </xf>
    <xf numFmtId="0" fontId="15" fillId="0" borderId="0" xfId="0" applyFont="1" applyAlignment="1">
      <alignment horizontal="right"/>
    </xf>
    <xf numFmtId="0" fontId="2" fillId="2" borderId="22" xfId="2" applyFont="1" applyFill="1" applyBorder="1" applyAlignment="1">
      <alignment vertical="top"/>
    </xf>
    <xf numFmtId="0" fontId="16" fillId="2" borderId="19" xfId="2" applyFill="1" applyBorder="1" applyAlignment="1">
      <alignment vertical="top"/>
    </xf>
    <xf numFmtId="0" fontId="1" fillId="2" borderId="19" xfId="2" applyFont="1" applyFill="1" applyBorder="1" applyAlignment="1">
      <alignment vertical="top"/>
    </xf>
    <xf numFmtId="0" fontId="16" fillId="2" borderId="22" xfId="2" applyFill="1" applyBorder="1" applyAlignment="1">
      <alignment vertical="top"/>
    </xf>
    <xf numFmtId="0" fontId="2" fillId="2" borderId="19" xfId="2" applyFont="1" applyFill="1" applyBorder="1" applyAlignment="1">
      <alignment vertical="top"/>
    </xf>
    <xf numFmtId="0" fontId="1" fillId="2" borderId="19" xfId="2" applyFont="1" applyFill="1" applyBorder="1" applyAlignment="1">
      <alignment vertical="top" wrapText="1"/>
    </xf>
    <xf numFmtId="166" fontId="3" fillId="6" borderId="16" xfId="0" applyNumberFormat="1" applyFont="1" applyFill="1" applyBorder="1" applyAlignment="1">
      <alignment horizontal="center"/>
    </xf>
    <xf numFmtId="166" fontId="3" fillId="0" borderId="16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6" fontId="7" fillId="2" borderId="19" xfId="0" applyNumberFormat="1" applyFont="1" applyFill="1" applyBorder="1" applyAlignment="1">
      <alignment vertical="top" wrapText="1"/>
    </xf>
    <xf numFmtId="166" fontId="7" fillId="2" borderId="2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5" fillId="6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justify" vertical="top" wrapText="1"/>
    </xf>
    <xf numFmtId="0" fontId="17" fillId="6" borderId="0" xfId="0" applyFont="1" applyFill="1" applyAlignment="1">
      <alignment horizontal="justify" vertical="top" wrapText="1"/>
    </xf>
    <xf numFmtId="0" fontId="5" fillId="0" borderId="16" xfId="0" applyFont="1" applyBorder="1" applyAlignment="1">
      <alignment horizontal="center"/>
    </xf>
    <xf numFmtId="0" fontId="5" fillId="0" borderId="30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36" xfId="0" applyFont="1" applyFill="1" applyBorder="1" applyAlignment="1">
      <alignment vertical="center"/>
    </xf>
    <xf numFmtId="0" fontId="1" fillId="2" borderId="25" xfId="0" applyFont="1" applyFill="1" applyBorder="1" applyAlignment="1">
      <alignment vertical="top" wrapText="1"/>
    </xf>
    <xf numFmtId="0" fontId="3" fillId="0" borderId="18" xfId="0" applyFont="1" applyBorder="1" applyAlignment="1">
      <alignment horizontal="right"/>
    </xf>
    <xf numFmtId="0" fontId="5" fillId="0" borderId="16" xfId="0" applyFont="1" applyBorder="1"/>
    <xf numFmtId="0" fontId="18" fillId="0" borderId="13" xfId="0" applyFont="1" applyBorder="1" applyAlignment="1">
      <alignment horizontal="centerContinuous"/>
    </xf>
    <xf numFmtId="0" fontId="18" fillId="0" borderId="14" xfId="0" applyFont="1" applyBorder="1" applyAlignment="1">
      <alignment horizontal="centerContinuous"/>
    </xf>
    <xf numFmtId="0" fontId="3" fillId="0" borderId="0" xfId="0" applyFont="1" applyBorder="1" applyAlignment="1">
      <alignment horizontal="center"/>
    </xf>
    <xf numFmtId="0" fontId="3" fillId="0" borderId="17" xfId="0" applyFont="1" applyBorder="1" applyAlignment="1">
      <alignment vertical="center"/>
    </xf>
    <xf numFmtId="0" fontId="18" fillId="6" borderId="14" xfId="0" applyFont="1" applyFill="1" applyBorder="1" applyAlignment="1">
      <alignment horizontal="centerContinuous"/>
    </xf>
    <xf numFmtId="0" fontId="3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16" xfId="0" applyFont="1" applyBorder="1" applyAlignment="1">
      <alignment horizontal="centerContinuous"/>
    </xf>
    <xf numFmtId="0" fontId="18" fillId="0" borderId="0" xfId="0" applyFont="1" applyBorder="1" applyAlignment="1">
      <alignment horizontal="centerContinuous"/>
    </xf>
    <xf numFmtId="0" fontId="18" fillId="0" borderId="16" xfId="0" applyFont="1" applyBorder="1" applyAlignment="1">
      <alignment horizontal="centerContinuous"/>
    </xf>
    <xf numFmtId="0" fontId="9" fillId="0" borderId="13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5" fillId="0" borderId="30" xfId="0" applyFont="1" applyFill="1" applyBorder="1" applyAlignment="1"/>
    <xf numFmtId="0" fontId="3" fillId="0" borderId="0" xfId="0" applyFont="1" applyAlignment="1">
      <alignment vertical="top" wrapText="1"/>
    </xf>
    <xf numFmtId="0" fontId="18" fillId="6" borderId="16" xfId="0" applyFont="1" applyFill="1" applyBorder="1" applyAlignment="1">
      <alignment horizontal="centerContinuous"/>
    </xf>
    <xf numFmtId="165" fontId="3" fillId="6" borderId="0" xfId="0" applyNumberFormat="1" applyFont="1" applyFill="1" applyAlignment="1">
      <alignment horizontal="right" vertical="top"/>
    </xf>
    <xf numFmtId="0" fontId="5" fillId="6" borderId="2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3" fillId="6" borderId="0" xfId="0" applyNumberFormat="1" applyFont="1" applyFill="1" applyBorder="1" applyAlignment="1">
      <alignment horizontal="justify" vertical="top" wrapText="1"/>
    </xf>
    <xf numFmtId="0" fontId="3" fillId="6" borderId="0" xfId="0" applyFont="1" applyFill="1" applyBorder="1" applyAlignment="1">
      <alignment horizontal="justify" vertical="top" wrapText="1"/>
    </xf>
    <xf numFmtId="0" fontId="9" fillId="6" borderId="12" xfId="0" applyFont="1" applyFill="1" applyBorder="1" applyAlignment="1">
      <alignment horizontal="center" vertical="top" wrapText="1"/>
    </xf>
    <xf numFmtId="0" fontId="9" fillId="6" borderId="13" xfId="0" applyFont="1" applyFill="1" applyBorder="1" applyAlignment="1">
      <alignment horizontal="center" vertical="top" wrapText="1"/>
    </xf>
    <xf numFmtId="0" fontId="9" fillId="6" borderId="15" xfId="0" applyFont="1" applyFill="1" applyBorder="1" applyAlignment="1">
      <alignment horizontal="center" vertical="top" wrapText="1"/>
    </xf>
    <xf numFmtId="0" fontId="9" fillId="6" borderId="0" xfId="0" applyFont="1" applyFill="1" applyBorder="1" applyAlignment="1">
      <alignment horizontal="center" vertical="top" wrapText="1"/>
    </xf>
    <xf numFmtId="0" fontId="3" fillId="6" borderId="0" xfId="0" applyNumberFormat="1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18</xdr:row>
      <xdr:rowOff>38100</xdr:rowOff>
    </xdr:from>
    <xdr:to>
      <xdr:col>7</xdr:col>
      <xdr:colOff>971550</xdr:colOff>
      <xdr:row>18</xdr:row>
      <xdr:rowOff>819878</xdr:rowOff>
    </xdr:to>
    <xdr:pic>
      <xdr:nvPicPr>
        <xdr:cNvPr id="4" name="ImagenConcepto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2847975"/>
          <a:ext cx="914400" cy="7817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18</xdr:row>
      <xdr:rowOff>19050</xdr:rowOff>
    </xdr:from>
    <xdr:to>
      <xdr:col>9</xdr:col>
      <xdr:colOff>971550</xdr:colOff>
      <xdr:row>18</xdr:row>
      <xdr:rowOff>792684</xdr:rowOff>
    </xdr:to>
    <xdr:pic>
      <xdr:nvPicPr>
        <xdr:cNvPr id="3" name="ImagenConcepto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67625" y="2828925"/>
          <a:ext cx="904875" cy="773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140" t="s">
        <v>230</v>
      </c>
      <c r="C1" s="138" t="s">
        <v>263</v>
      </c>
    </row>
    <row r="2" spans="1:3" ht="12.75" customHeight="1">
      <c r="A2" s="9" t="s">
        <v>0</v>
      </c>
      <c r="B2" s="9"/>
      <c r="C2" s="32"/>
    </row>
    <row r="3" spans="1:3" ht="12.75" customHeight="1">
      <c r="A3" s="33"/>
      <c r="B3" s="33"/>
      <c r="C3" s="33"/>
    </row>
    <row r="4" spans="1:3" ht="12.75" customHeight="1">
      <c r="A4" s="40" t="s">
        <v>58</v>
      </c>
      <c r="B4" s="41" t="s">
        <v>2</v>
      </c>
      <c r="C4" s="42" t="s">
        <v>59</v>
      </c>
    </row>
    <row r="5" spans="1:3" ht="12.75" customHeight="1">
      <c r="A5" s="43" t="s">
        <v>3</v>
      </c>
      <c r="B5" s="44"/>
      <c r="C5" s="45"/>
    </row>
    <row r="6" spans="1:3" ht="12.75" customHeight="1">
      <c r="A6" s="46" t="s">
        <v>60</v>
      </c>
      <c r="B6" s="47" t="s">
        <v>4</v>
      </c>
      <c r="C6" s="165" t="s">
        <v>261</v>
      </c>
    </row>
    <row r="7" spans="1:3" ht="12.75" customHeight="1">
      <c r="A7" s="48" t="s">
        <v>61</v>
      </c>
      <c r="B7" s="34" t="s">
        <v>5</v>
      </c>
      <c r="C7" s="49" t="s">
        <v>62</v>
      </c>
    </row>
    <row r="8" spans="1:3" ht="12.75" customHeight="1">
      <c r="A8" s="48" t="s">
        <v>63</v>
      </c>
      <c r="B8" s="34" t="s">
        <v>6</v>
      </c>
      <c r="C8" s="49" t="s">
        <v>64</v>
      </c>
    </row>
    <row r="9" spans="1:3" ht="12.75" customHeight="1">
      <c r="A9" s="48" t="s">
        <v>65</v>
      </c>
      <c r="B9" s="34" t="s">
        <v>7</v>
      </c>
      <c r="C9" s="49" t="s">
        <v>66</v>
      </c>
    </row>
    <row r="10" spans="1:3" ht="12.75" customHeight="1">
      <c r="A10" s="34" t="s">
        <v>67</v>
      </c>
      <c r="B10" s="48" t="s">
        <v>68</v>
      </c>
      <c r="C10" s="49" t="s">
        <v>69</v>
      </c>
    </row>
    <row r="11" spans="1:3" ht="12.75" customHeight="1">
      <c r="A11" s="34" t="s">
        <v>70</v>
      </c>
      <c r="B11" s="34" t="s">
        <v>8</v>
      </c>
      <c r="C11" s="49" t="s">
        <v>71</v>
      </c>
    </row>
    <row r="12" spans="1:3" ht="12.75" customHeight="1">
      <c r="A12" s="34" t="s">
        <v>72</v>
      </c>
      <c r="B12" s="34" t="s">
        <v>9</v>
      </c>
      <c r="C12" s="49" t="s">
        <v>73</v>
      </c>
    </row>
    <row r="13" spans="1:3" ht="12.75" customHeight="1">
      <c r="A13" s="34" t="s">
        <v>74</v>
      </c>
      <c r="B13" s="34" t="s">
        <v>10</v>
      </c>
      <c r="C13" s="50" t="s">
        <v>75</v>
      </c>
    </row>
    <row r="14" spans="1:3" ht="12.75" customHeight="1">
      <c r="A14" s="48" t="s">
        <v>76</v>
      </c>
      <c r="B14" s="34" t="s">
        <v>11</v>
      </c>
      <c r="C14" s="51">
        <v>1234567</v>
      </c>
    </row>
    <row r="15" spans="1:3" ht="12.75" customHeight="1">
      <c r="A15" s="48" t="s">
        <v>77</v>
      </c>
      <c r="B15" s="34" t="s">
        <v>12</v>
      </c>
      <c r="C15" s="51">
        <v>12345678</v>
      </c>
    </row>
    <row r="16" spans="1:3" ht="12.75" customHeight="1">
      <c r="A16" s="48" t="s">
        <v>78</v>
      </c>
      <c r="B16" s="34" t="s">
        <v>13</v>
      </c>
      <c r="C16" s="51">
        <v>123456789</v>
      </c>
    </row>
    <row r="17" spans="1:3" ht="12.75" customHeight="1">
      <c r="A17" s="48" t="s">
        <v>79</v>
      </c>
      <c r="B17" s="34" t="s">
        <v>14</v>
      </c>
      <c r="C17" s="49" t="s">
        <v>114</v>
      </c>
    </row>
    <row r="18" spans="1:3" ht="12.75" customHeight="1">
      <c r="A18" s="48" t="s">
        <v>80</v>
      </c>
      <c r="B18" s="34" t="s">
        <v>15</v>
      </c>
      <c r="C18" s="49" t="s">
        <v>113</v>
      </c>
    </row>
    <row r="19" spans="1:3" ht="12.75" customHeight="1">
      <c r="A19" s="43" t="s">
        <v>81</v>
      </c>
      <c r="B19" s="52"/>
      <c r="C19" s="45"/>
    </row>
    <row r="20" spans="1:3" ht="38.25">
      <c r="A20" s="48" t="s">
        <v>82</v>
      </c>
      <c r="B20" s="48" t="s">
        <v>83</v>
      </c>
      <c r="C20" s="53" t="s">
        <v>84</v>
      </c>
    </row>
    <row r="21" spans="1:3" ht="12.75" customHeight="1">
      <c r="A21" s="34" t="s">
        <v>85</v>
      </c>
      <c r="B21" s="34" t="s">
        <v>86</v>
      </c>
      <c r="C21" s="49" t="s">
        <v>87</v>
      </c>
    </row>
    <row r="22" spans="1:3" ht="12.75" customHeight="1">
      <c r="A22" s="34" t="s">
        <v>88</v>
      </c>
      <c r="B22" s="34" t="s">
        <v>89</v>
      </c>
      <c r="C22" s="49" t="s">
        <v>90</v>
      </c>
    </row>
    <row r="23" spans="1:3" ht="12.75" customHeight="1">
      <c r="A23" s="34" t="s">
        <v>152</v>
      </c>
      <c r="B23" s="34" t="s">
        <v>172</v>
      </c>
      <c r="C23" s="49" t="s">
        <v>172</v>
      </c>
    </row>
    <row r="24" spans="1:3" ht="12.75" customHeight="1">
      <c r="A24" s="34" t="s">
        <v>154</v>
      </c>
      <c r="B24" s="34" t="s">
        <v>166</v>
      </c>
      <c r="C24" s="49" t="s">
        <v>166</v>
      </c>
    </row>
    <row r="25" spans="1:3" ht="12.75" customHeight="1">
      <c r="A25" s="34" t="s">
        <v>153</v>
      </c>
      <c r="B25" s="34" t="s">
        <v>167</v>
      </c>
      <c r="C25" s="49" t="s">
        <v>167</v>
      </c>
    </row>
    <row r="26" spans="1:3" ht="12.75" customHeight="1">
      <c r="A26" s="34" t="s">
        <v>155</v>
      </c>
      <c r="B26" s="34" t="s">
        <v>168</v>
      </c>
      <c r="C26" s="49" t="s">
        <v>168</v>
      </c>
    </row>
    <row r="27" spans="1:3" ht="12.75" customHeight="1">
      <c r="A27" s="34" t="s">
        <v>156</v>
      </c>
      <c r="B27" s="34" t="s">
        <v>169</v>
      </c>
      <c r="C27" s="49" t="s">
        <v>169</v>
      </c>
    </row>
    <row r="28" spans="1:3" ht="12.75" customHeight="1">
      <c r="A28" s="34" t="s">
        <v>157</v>
      </c>
      <c r="B28" s="34" t="s">
        <v>170</v>
      </c>
      <c r="C28" s="49" t="s">
        <v>170</v>
      </c>
    </row>
    <row r="29" spans="1:3" ht="12.75" customHeight="1">
      <c r="A29" s="34" t="s">
        <v>173</v>
      </c>
      <c r="B29" s="34" t="s">
        <v>171</v>
      </c>
      <c r="C29" s="49" t="s">
        <v>171</v>
      </c>
    </row>
    <row r="30" spans="1:3" ht="12.75" customHeight="1">
      <c r="A30" s="141" t="s">
        <v>234</v>
      </c>
      <c r="B30" s="142" t="s">
        <v>235</v>
      </c>
      <c r="C30" s="143" t="s">
        <v>235</v>
      </c>
    </row>
    <row r="31" spans="1:3" ht="12.75" customHeight="1">
      <c r="A31" s="144" t="s">
        <v>236</v>
      </c>
      <c r="B31" s="142" t="s">
        <v>237</v>
      </c>
      <c r="C31" s="143" t="s">
        <v>237</v>
      </c>
    </row>
    <row r="32" spans="1:3" ht="12.75" customHeight="1">
      <c r="A32" s="141" t="s">
        <v>238</v>
      </c>
      <c r="B32" s="142" t="s">
        <v>239</v>
      </c>
      <c r="C32" s="143" t="s">
        <v>239</v>
      </c>
    </row>
    <row r="33" spans="1:3" ht="12.75" customHeight="1">
      <c r="A33" s="43" t="s">
        <v>16</v>
      </c>
      <c r="B33" s="52"/>
      <c r="C33" s="45"/>
    </row>
    <row r="34" spans="1:3" ht="12.75" customHeight="1">
      <c r="A34" s="48" t="s">
        <v>91</v>
      </c>
      <c r="B34" s="34" t="s">
        <v>17</v>
      </c>
      <c r="C34" s="150">
        <v>40017</v>
      </c>
    </row>
    <row r="35" spans="1:3" ht="12.75" customHeight="1">
      <c r="A35" s="48" t="s">
        <v>92</v>
      </c>
      <c r="B35" s="34" t="s">
        <v>18</v>
      </c>
      <c r="C35" s="51" t="s">
        <v>93</v>
      </c>
    </row>
    <row r="36" spans="1:3" ht="12.75" customHeight="1">
      <c r="A36" s="48" t="s">
        <v>181</v>
      </c>
      <c r="B36" s="48" t="s">
        <v>94</v>
      </c>
      <c r="C36" s="49" t="s">
        <v>95</v>
      </c>
    </row>
    <row r="37" spans="1:3" ht="12.75" customHeight="1">
      <c r="A37" s="43" t="s">
        <v>19</v>
      </c>
      <c r="B37" s="52"/>
      <c r="C37" s="54"/>
    </row>
    <row r="38" spans="1:3">
      <c r="A38" s="48" t="s">
        <v>231</v>
      </c>
      <c r="B38" s="34" t="s">
        <v>232</v>
      </c>
      <c r="C38" s="139" t="s">
        <v>233</v>
      </c>
    </row>
    <row r="39" spans="1:3" ht="102">
      <c r="A39" s="48" t="s">
        <v>96</v>
      </c>
      <c r="B39" s="34" t="s">
        <v>20</v>
      </c>
      <c r="C39" s="134" t="s">
        <v>228</v>
      </c>
    </row>
    <row r="40" spans="1:3" ht="12.75" customHeight="1">
      <c r="A40" s="48" t="s">
        <v>158</v>
      </c>
      <c r="B40" s="34" t="s">
        <v>21</v>
      </c>
      <c r="C40" s="49" t="s">
        <v>97</v>
      </c>
    </row>
    <row r="41" spans="1:3" ht="12.75" customHeight="1">
      <c r="A41" s="48" t="s">
        <v>159</v>
      </c>
      <c r="B41" s="34" t="s">
        <v>164</v>
      </c>
      <c r="C41" s="49" t="s">
        <v>164</v>
      </c>
    </row>
    <row r="42" spans="1:3" ht="12.75" customHeight="1">
      <c r="A42" s="48" t="s">
        <v>98</v>
      </c>
      <c r="B42" s="34" t="s">
        <v>22</v>
      </c>
      <c r="C42" s="49" t="s">
        <v>66</v>
      </c>
    </row>
    <row r="43" spans="1:3" ht="12.75" customHeight="1">
      <c r="A43" s="48" t="s">
        <v>99</v>
      </c>
      <c r="B43" s="48" t="s">
        <v>100</v>
      </c>
      <c r="C43" s="49" t="s">
        <v>69</v>
      </c>
    </row>
    <row r="44" spans="1:3" ht="12.75" customHeight="1">
      <c r="A44" s="48" t="s">
        <v>160</v>
      </c>
      <c r="B44" s="48" t="s">
        <v>165</v>
      </c>
      <c r="C44" s="49" t="s">
        <v>165</v>
      </c>
    </row>
    <row r="45" spans="1:3" ht="12.75" customHeight="1">
      <c r="A45" s="48" t="s">
        <v>161</v>
      </c>
      <c r="B45" s="48" t="s">
        <v>174</v>
      </c>
      <c r="C45" s="49" t="s">
        <v>174</v>
      </c>
    </row>
    <row r="46" spans="1:3" ht="12.75" customHeight="1">
      <c r="A46" s="48" t="s">
        <v>162</v>
      </c>
      <c r="B46" s="48" t="s">
        <v>175</v>
      </c>
      <c r="C46" s="49" t="s">
        <v>175</v>
      </c>
    </row>
    <row r="47" spans="1:3" ht="12.75" customHeight="1">
      <c r="A47" s="48" t="s">
        <v>163</v>
      </c>
      <c r="B47" s="48" t="s">
        <v>176</v>
      </c>
      <c r="C47" s="49" t="s">
        <v>176</v>
      </c>
    </row>
    <row r="48" spans="1:3" ht="12.75" customHeight="1">
      <c r="A48" s="48" t="s">
        <v>187</v>
      </c>
      <c r="B48" s="48" t="s">
        <v>188</v>
      </c>
      <c r="C48" s="49" t="s">
        <v>189</v>
      </c>
    </row>
    <row r="49" spans="1:3" ht="12.75" customHeight="1">
      <c r="A49" s="145" t="s">
        <v>240</v>
      </c>
      <c r="B49" s="145" t="s">
        <v>241</v>
      </c>
      <c r="C49" s="146" t="s">
        <v>242</v>
      </c>
    </row>
    <row r="50" spans="1:3" ht="12.75" customHeight="1">
      <c r="A50" s="145" t="s">
        <v>243</v>
      </c>
      <c r="B50" s="145" t="s">
        <v>244</v>
      </c>
      <c r="C50" s="146" t="s">
        <v>245</v>
      </c>
    </row>
    <row r="51" spans="1:3" ht="12.75" customHeight="1">
      <c r="A51" s="145" t="s">
        <v>246</v>
      </c>
      <c r="B51" s="145" t="s">
        <v>247</v>
      </c>
      <c r="C51" s="146" t="s">
        <v>248</v>
      </c>
    </row>
    <row r="52" spans="1:3" ht="12.75" customHeight="1">
      <c r="A52" s="145" t="s">
        <v>249</v>
      </c>
      <c r="B52" s="145" t="s">
        <v>250</v>
      </c>
      <c r="C52" s="146">
        <v>52783850</v>
      </c>
    </row>
    <row r="53" spans="1:3" ht="12.75" customHeight="1">
      <c r="A53" s="145" t="s">
        <v>251</v>
      </c>
      <c r="B53" s="145" t="s">
        <v>252</v>
      </c>
      <c r="C53" s="50" t="s">
        <v>253</v>
      </c>
    </row>
    <row r="54" spans="1:3" ht="12.75" customHeight="1">
      <c r="A54" s="48" t="s">
        <v>101</v>
      </c>
      <c r="B54" s="34" t="s">
        <v>128</v>
      </c>
      <c r="C54" s="150">
        <v>40026</v>
      </c>
    </row>
    <row r="55" spans="1:3" ht="12.75" customHeight="1">
      <c r="A55" s="56" t="s">
        <v>102</v>
      </c>
      <c r="B55" s="57" t="s">
        <v>129</v>
      </c>
      <c r="C55" s="151">
        <v>40178</v>
      </c>
    </row>
    <row r="56" spans="1:3" ht="12.75" customHeight="1">
      <c r="A56" s="48" t="s">
        <v>190</v>
      </c>
      <c r="B56" s="34" t="s">
        <v>191</v>
      </c>
      <c r="C56" s="62">
        <v>100000</v>
      </c>
    </row>
    <row r="57" spans="1:3" ht="12.75" customHeight="1">
      <c r="A57" s="48" t="s">
        <v>194</v>
      </c>
      <c r="B57" s="34" t="s">
        <v>195</v>
      </c>
      <c r="C57" s="62">
        <v>7722</v>
      </c>
    </row>
    <row r="58" spans="1:3" ht="12.75" customHeight="1">
      <c r="A58" s="48" t="s">
        <v>193</v>
      </c>
      <c r="B58" s="34" t="s">
        <v>192</v>
      </c>
      <c r="C58" s="63">
        <v>0.15</v>
      </c>
    </row>
    <row r="59" spans="1:3" ht="12.75" customHeight="1">
      <c r="A59" s="43" t="s">
        <v>23</v>
      </c>
      <c r="B59" s="52"/>
      <c r="C59" s="45"/>
    </row>
    <row r="60" spans="1:3" ht="12.75" customHeight="1">
      <c r="A60" s="34" t="s">
        <v>183</v>
      </c>
      <c r="B60" s="34" t="s">
        <v>184</v>
      </c>
      <c r="C60" s="49">
        <v>153</v>
      </c>
    </row>
    <row r="61" spans="1:3" ht="12.75" customHeight="1">
      <c r="A61" s="34" t="s">
        <v>186</v>
      </c>
      <c r="B61" s="34" t="s">
        <v>185</v>
      </c>
      <c r="C61" s="49">
        <v>133</v>
      </c>
    </row>
    <row r="62" spans="1:3" ht="12.75" customHeight="1">
      <c r="A62" s="48" t="s">
        <v>177</v>
      </c>
      <c r="B62" s="48" t="s">
        <v>103</v>
      </c>
      <c r="C62" s="49">
        <v>2</v>
      </c>
    </row>
    <row r="63" spans="1:3" ht="12.75" customHeight="1">
      <c r="A63" s="48" t="s">
        <v>178</v>
      </c>
      <c r="B63" s="48" t="s">
        <v>130</v>
      </c>
      <c r="C63" s="49" t="s">
        <v>104</v>
      </c>
    </row>
    <row r="64" spans="1:3" ht="12.75" customHeight="1">
      <c r="A64" s="48" t="s">
        <v>179</v>
      </c>
      <c r="B64" s="48" t="s">
        <v>132</v>
      </c>
      <c r="C64" s="49" t="s">
        <v>105</v>
      </c>
    </row>
    <row r="65" spans="1:3" ht="12.75" customHeight="1">
      <c r="A65" s="48" t="s">
        <v>182</v>
      </c>
      <c r="B65" s="48" t="s">
        <v>131</v>
      </c>
      <c r="C65" s="49" t="s">
        <v>106</v>
      </c>
    </row>
    <row r="66" spans="1:3" ht="12.75" customHeight="1">
      <c r="A66" s="48" t="s">
        <v>180</v>
      </c>
      <c r="B66" s="48" t="s">
        <v>133</v>
      </c>
      <c r="C66" s="49" t="s">
        <v>107</v>
      </c>
    </row>
    <row r="67" spans="1:3" ht="12.75" customHeight="1">
      <c r="A67" s="58" t="s">
        <v>24</v>
      </c>
      <c r="B67" s="59"/>
      <c r="C67" s="60"/>
    </row>
    <row r="68" spans="1:3" ht="12.75" customHeight="1">
      <c r="A68" s="48" t="s">
        <v>108</v>
      </c>
      <c r="B68" s="34" t="s">
        <v>25</v>
      </c>
      <c r="C68" s="49" t="s">
        <v>109</v>
      </c>
    </row>
    <row r="69" spans="1:3" ht="12.75" customHeight="1">
      <c r="A69" s="48" t="s">
        <v>110</v>
      </c>
      <c r="B69" s="34" t="s">
        <v>26</v>
      </c>
      <c r="C69" s="150">
        <v>39995</v>
      </c>
    </row>
    <row r="70" spans="1:3" ht="12.75" customHeight="1">
      <c r="A70" s="61" t="s">
        <v>111</v>
      </c>
      <c r="B70" s="34" t="s">
        <v>27</v>
      </c>
      <c r="C70" s="55" t="s">
        <v>112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showZeros="0" zoomScaleNormal="100" workbookViewId="0"/>
  </sheetViews>
  <sheetFormatPr baseColWidth="10" defaultColWidth="9.140625" defaultRowHeight="12.75"/>
  <cols>
    <col min="1" max="1" width="11.7109375" style="75" customWidth="1"/>
    <col min="2" max="2" width="35.7109375" style="75" customWidth="1"/>
    <col min="3" max="3" width="8.7109375" style="75" customWidth="1"/>
    <col min="4" max="4" width="11.7109375" style="75" customWidth="1"/>
    <col min="5" max="5" width="14.7109375" style="75" customWidth="1"/>
    <col min="6" max="16384" width="9.140625" style="75"/>
  </cols>
  <sheetData>
    <row r="1" spans="1:5" ht="12.75" customHeight="1" thickBot="1">
      <c r="A1" s="74" t="s">
        <v>40</v>
      </c>
      <c r="B1" s="74"/>
      <c r="C1" s="74"/>
      <c r="D1" s="74"/>
      <c r="E1" s="74"/>
    </row>
    <row r="2" spans="1:5" ht="15" customHeight="1" thickTop="1">
      <c r="A2" s="202" t="str">
        <f>razonsocial</f>
        <v>Neodata, S.A. de C.V.</v>
      </c>
      <c r="B2" s="203"/>
      <c r="C2" s="203"/>
      <c r="D2" s="203"/>
      <c r="E2" s="172"/>
    </row>
    <row r="3" spans="1:5" ht="15" customHeight="1">
      <c r="A3" s="204"/>
      <c r="B3" s="205"/>
      <c r="C3" s="205"/>
      <c r="D3" s="205"/>
      <c r="E3" s="187"/>
    </row>
    <row r="4" spans="1:5" ht="12.75" customHeight="1">
      <c r="A4" s="76" t="s">
        <v>115</v>
      </c>
      <c r="B4" s="200" t="str">
        <f>nombrecliente</f>
        <v>Sistema de Comunicaciones y Transportes, Sistema de Transporte Colectivo Metro, Administración General de Recursos, Línea 12 (Línea Dorada)</v>
      </c>
      <c r="C4" s="200"/>
      <c r="D4" s="77"/>
      <c r="E4" s="78"/>
    </row>
    <row r="5" spans="1:5" ht="12.75" customHeight="1">
      <c r="A5" s="79"/>
      <c r="B5" s="200"/>
      <c r="C5" s="200"/>
      <c r="D5" s="77"/>
      <c r="E5" s="78"/>
    </row>
    <row r="6" spans="1:5" ht="12.75" customHeight="1">
      <c r="A6" s="79"/>
      <c r="B6" s="200"/>
      <c r="C6" s="200"/>
      <c r="D6" s="77"/>
      <c r="E6" s="78"/>
    </row>
    <row r="7" spans="1:5" ht="12.75" customHeight="1">
      <c r="A7" s="76" t="s">
        <v>117</v>
      </c>
      <c r="B7" s="80" t="str">
        <f>numerodeconcurso</f>
        <v>2009/0257-0001</v>
      </c>
      <c r="C7" s="81"/>
      <c r="D7" s="82" t="s">
        <v>41</v>
      </c>
      <c r="E7" s="147">
        <f>fechadeconcurso</f>
        <v>40017</v>
      </c>
    </row>
    <row r="8" spans="1:5" ht="12.75" customHeight="1">
      <c r="A8" s="76" t="s">
        <v>116</v>
      </c>
      <c r="B8" s="2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01"/>
      <c r="D8" s="82" t="s">
        <v>123</v>
      </c>
      <c r="E8" s="83" t="str">
        <f>plazocalculado&amp;" días naturales"</f>
        <v>153 días naturales</v>
      </c>
    </row>
    <row r="9" spans="1:5" ht="12.75" customHeight="1">
      <c r="A9" s="79"/>
      <c r="B9" s="201"/>
      <c r="C9" s="201"/>
      <c r="D9" s="77"/>
      <c r="E9" s="84"/>
    </row>
    <row r="10" spans="1:5" ht="12.75" customHeight="1">
      <c r="A10" s="79"/>
      <c r="B10" s="201"/>
      <c r="C10" s="201"/>
      <c r="D10" s="82" t="s">
        <v>124</v>
      </c>
      <c r="E10" s="147">
        <f>fechainicio</f>
        <v>40026</v>
      </c>
    </row>
    <row r="11" spans="1:5" ht="12.75" customHeight="1">
      <c r="A11" s="79"/>
      <c r="B11" s="201"/>
      <c r="C11" s="201"/>
      <c r="D11" s="82" t="s">
        <v>125</v>
      </c>
      <c r="E11" s="147">
        <f>fechaterminacion</f>
        <v>40178</v>
      </c>
    </row>
    <row r="12" spans="1:5" ht="12.75" customHeight="1">
      <c r="A12" s="79"/>
      <c r="B12" s="201"/>
      <c r="C12" s="201"/>
      <c r="D12" s="77"/>
      <c r="E12" s="78"/>
    </row>
    <row r="13" spans="1:5" ht="12.75" customHeight="1">
      <c r="A13" s="79"/>
      <c r="B13" s="201"/>
      <c r="C13" s="201"/>
      <c r="D13" s="77"/>
      <c r="E13" s="78"/>
    </row>
    <row r="14" spans="1:5" ht="12.75" customHeight="1" thickBot="1">
      <c r="A14" s="85" t="s">
        <v>118</v>
      </c>
      <c r="B14" s="86" t="str">
        <f>direcciondelaobra&amp;", "&amp;ciudaddelaobra&amp;", "&amp;estadodelaobra</f>
        <v>Tramo de Barranca del Muerto a Tlahuac., México, Distrito Federal</v>
      </c>
      <c r="C14" s="86"/>
      <c r="D14" s="86"/>
      <c r="E14" s="87"/>
    </row>
    <row r="15" spans="1:5" ht="12.75" customHeight="1" thickTop="1">
      <c r="A15" s="74"/>
      <c r="B15" s="74"/>
      <c r="C15" s="74"/>
      <c r="D15" s="74"/>
      <c r="E15" s="74"/>
    </row>
    <row r="16" spans="1:5" ht="12.75" customHeight="1">
      <c r="A16" s="88" t="s">
        <v>150</v>
      </c>
      <c r="B16" s="89"/>
      <c r="C16" s="89"/>
      <c r="D16" s="89"/>
      <c r="E16" s="89"/>
    </row>
    <row r="17" spans="1:5" ht="12.75" customHeight="1" thickBot="1">
      <c r="A17" s="74"/>
      <c r="B17" s="74"/>
      <c r="C17" s="74"/>
      <c r="D17" s="74"/>
      <c r="E17" s="74"/>
    </row>
    <row r="18" spans="1:5" ht="12.75" customHeight="1" thickTop="1" thickBot="1">
      <c r="A18" s="90" t="s">
        <v>43</v>
      </c>
      <c r="B18" s="103" t="s">
        <v>44</v>
      </c>
      <c r="C18" s="91" t="s">
        <v>45</v>
      </c>
      <c r="D18" s="91" t="s">
        <v>46</v>
      </c>
      <c r="E18" s="91" t="s">
        <v>151</v>
      </c>
    </row>
    <row r="19" spans="1:5" ht="5.0999999999999996" customHeight="1" thickTop="1">
      <c r="A19" s="158"/>
      <c r="B19" s="158"/>
      <c r="C19" s="158"/>
      <c r="D19" s="158"/>
      <c r="E19" s="158"/>
    </row>
    <row r="20" spans="1:5" ht="12.75" customHeight="1">
      <c r="A20" s="74" t="s">
        <v>50</v>
      </c>
      <c r="B20" s="74"/>
      <c r="C20" s="74"/>
      <c r="D20" s="74"/>
      <c r="E20" s="74"/>
    </row>
    <row r="21" spans="1:5" ht="12.75" customHeight="1">
      <c r="A21" s="92" t="s">
        <v>119</v>
      </c>
      <c r="B21" s="160" t="s">
        <v>120</v>
      </c>
      <c r="C21" s="93" t="s">
        <v>33</v>
      </c>
      <c r="D21" s="94" t="s">
        <v>36</v>
      </c>
      <c r="E21" s="95" t="s">
        <v>201</v>
      </c>
    </row>
    <row r="22" spans="1:5" ht="12.75" customHeight="1">
      <c r="E22" s="96" t="s">
        <v>54</v>
      </c>
    </row>
  </sheetData>
  <mergeCells count="3">
    <mergeCell ref="B4:C6"/>
    <mergeCell ref="B8:C13"/>
    <mergeCell ref="A2:D3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2"/>
  <sheetViews>
    <sheetView showZeros="0" zoomScaleNormal="100" workbookViewId="0"/>
  </sheetViews>
  <sheetFormatPr baseColWidth="10" defaultColWidth="9.140625" defaultRowHeight="12.75"/>
  <cols>
    <col min="1" max="1" width="11.7109375" style="75" customWidth="1"/>
    <col min="2" max="2" width="35.7109375" style="75" customWidth="1"/>
    <col min="3" max="4" width="8.7109375" style="75" customWidth="1"/>
    <col min="5" max="5" width="11.7109375" style="75" customWidth="1"/>
    <col min="6" max="6" width="14.7109375" style="75" customWidth="1"/>
    <col min="7" max="16384" width="9.140625" style="75"/>
  </cols>
  <sheetData>
    <row r="1" spans="1:6" ht="12.75" customHeight="1" thickBot="1">
      <c r="A1" s="74" t="s">
        <v>40</v>
      </c>
      <c r="B1" s="74"/>
      <c r="C1" s="74"/>
      <c r="D1" s="74"/>
      <c r="E1" s="74"/>
      <c r="F1" s="74"/>
    </row>
    <row r="2" spans="1:6" ht="15" customHeight="1" thickTop="1">
      <c r="A2" s="202" t="str">
        <f>razonsocial</f>
        <v>Neodata, S.A. de C.V.</v>
      </c>
      <c r="B2" s="203"/>
      <c r="C2" s="203"/>
      <c r="D2" s="203"/>
      <c r="E2" s="203"/>
      <c r="F2" s="172"/>
    </row>
    <row r="3" spans="1:6" ht="15" customHeight="1">
      <c r="A3" s="204"/>
      <c r="B3" s="205"/>
      <c r="C3" s="205"/>
      <c r="D3" s="205"/>
      <c r="E3" s="205"/>
      <c r="F3" s="187"/>
    </row>
    <row r="4" spans="1:6" ht="12.75" customHeight="1">
      <c r="A4" s="76" t="s">
        <v>115</v>
      </c>
      <c r="B4" s="206" t="str">
        <f>nombrecliente</f>
        <v>Sistema de Comunicaciones y Transportes, Sistema de Transporte Colectivo Metro, Administración General de Recursos, Línea 12 (Línea Dorada)</v>
      </c>
      <c r="C4" s="206"/>
      <c r="D4" s="206"/>
      <c r="E4" s="77"/>
      <c r="F4" s="78"/>
    </row>
    <row r="5" spans="1:6" ht="12.75" customHeight="1">
      <c r="A5" s="79"/>
      <c r="B5" s="206"/>
      <c r="C5" s="206"/>
      <c r="D5" s="206"/>
      <c r="E5" s="77"/>
      <c r="F5" s="78"/>
    </row>
    <row r="6" spans="1:6" ht="12.75" customHeight="1">
      <c r="A6" s="79"/>
      <c r="B6" s="206"/>
      <c r="C6" s="206"/>
      <c r="D6" s="206"/>
      <c r="E6" s="77"/>
      <c r="F6" s="78"/>
    </row>
    <row r="7" spans="1:6" ht="12.75" customHeight="1">
      <c r="A7" s="76" t="s">
        <v>117</v>
      </c>
      <c r="B7" s="80" t="str">
        <f>numerodeconcurso</f>
        <v>2009/0257-0001</v>
      </c>
      <c r="C7" s="81"/>
      <c r="D7" s="81"/>
      <c r="E7" s="82" t="s">
        <v>41</v>
      </c>
      <c r="F7" s="147">
        <f>fechadeconcurso</f>
        <v>40017</v>
      </c>
    </row>
    <row r="8" spans="1:6" ht="12.75" customHeight="1">
      <c r="A8" s="76" t="s">
        <v>116</v>
      </c>
      <c r="B8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07"/>
      <c r="D8" s="207"/>
      <c r="E8" s="82" t="s">
        <v>123</v>
      </c>
      <c r="F8" s="83" t="str">
        <f>plazocalculado&amp;" días naturales"</f>
        <v>153 días naturales</v>
      </c>
    </row>
    <row r="9" spans="1:6" ht="12.75" customHeight="1">
      <c r="A9" s="79"/>
      <c r="B9" s="207"/>
      <c r="C9" s="207"/>
      <c r="D9" s="207"/>
      <c r="E9" s="77"/>
      <c r="F9" s="84"/>
    </row>
    <row r="10" spans="1:6" ht="12.75" customHeight="1">
      <c r="A10" s="79"/>
      <c r="B10" s="207"/>
      <c r="C10" s="207"/>
      <c r="D10" s="207"/>
      <c r="E10" s="82" t="s">
        <v>124</v>
      </c>
      <c r="F10" s="147">
        <f>fechainicio</f>
        <v>40026</v>
      </c>
    </row>
    <row r="11" spans="1:6" ht="12.75" customHeight="1">
      <c r="A11" s="79"/>
      <c r="B11" s="207"/>
      <c r="C11" s="207"/>
      <c r="D11" s="207"/>
      <c r="E11" s="82" t="s">
        <v>125</v>
      </c>
      <c r="F11" s="147">
        <f>fechaterminacion</f>
        <v>40178</v>
      </c>
    </row>
    <row r="12" spans="1:6" ht="12.75" customHeight="1">
      <c r="A12" s="79"/>
      <c r="B12" s="207"/>
      <c r="C12" s="207"/>
      <c r="D12" s="207"/>
      <c r="E12" s="77"/>
      <c r="F12" s="78"/>
    </row>
    <row r="13" spans="1:6" ht="12.75" customHeight="1">
      <c r="A13" s="79"/>
      <c r="B13" s="207"/>
      <c r="C13" s="207"/>
      <c r="D13" s="207"/>
      <c r="E13" s="77"/>
      <c r="F13" s="78"/>
    </row>
    <row r="14" spans="1:6" ht="12.75" customHeight="1" thickBot="1">
      <c r="A14" s="85" t="s">
        <v>118</v>
      </c>
      <c r="B14" s="86" t="str">
        <f>direcciondelaobra&amp;", "&amp;ciudaddelaobra&amp;", "&amp;estadodelaobra</f>
        <v>Tramo de Barranca del Muerto a Tlahuac., México, Distrito Federal</v>
      </c>
      <c r="C14" s="86"/>
      <c r="D14" s="86"/>
      <c r="E14" s="86"/>
      <c r="F14" s="87"/>
    </row>
    <row r="15" spans="1:6" ht="12.75" customHeight="1" thickTop="1">
      <c r="A15" s="74"/>
      <c r="B15" s="74"/>
      <c r="C15" s="74"/>
      <c r="D15" s="74"/>
      <c r="E15" s="74"/>
      <c r="F15" s="74"/>
    </row>
    <row r="16" spans="1:6" ht="12.75" customHeight="1">
      <c r="A16" s="88" t="s">
        <v>150</v>
      </c>
      <c r="B16" s="89"/>
      <c r="C16" s="89"/>
      <c r="D16" s="89"/>
      <c r="E16" s="89"/>
      <c r="F16" s="89"/>
    </row>
    <row r="17" spans="1:6" ht="12.75" customHeight="1" thickBot="1">
      <c r="A17" s="74"/>
      <c r="B17" s="74"/>
      <c r="C17" s="74"/>
      <c r="D17" s="74"/>
      <c r="E17" s="74"/>
      <c r="F17" s="74"/>
    </row>
    <row r="18" spans="1:6" ht="24" customHeight="1" thickTop="1" thickBot="1">
      <c r="A18" s="90" t="s">
        <v>43</v>
      </c>
      <c r="B18" s="103" t="s">
        <v>44</v>
      </c>
      <c r="C18" s="91" t="s">
        <v>45</v>
      </c>
      <c r="D18" s="91" t="s">
        <v>46</v>
      </c>
      <c r="E18" s="189" t="s">
        <v>264</v>
      </c>
      <c r="F18" s="189" t="s">
        <v>265</v>
      </c>
    </row>
    <row r="19" spans="1:6" ht="5.0999999999999996" customHeight="1" thickTop="1">
      <c r="A19" s="158"/>
      <c r="B19" s="158"/>
      <c r="C19" s="158"/>
      <c r="D19" s="158"/>
      <c r="E19" s="158"/>
      <c r="F19" s="158"/>
    </row>
    <row r="20" spans="1:6" ht="12.75" customHeight="1">
      <c r="A20" s="74" t="s">
        <v>50</v>
      </c>
      <c r="B20" s="74"/>
      <c r="C20" s="74"/>
      <c r="D20" s="74"/>
      <c r="E20" s="74"/>
      <c r="F20" s="74"/>
    </row>
    <row r="21" spans="1:6" ht="12.75" customHeight="1">
      <c r="A21" s="92" t="s">
        <v>119</v>
      </c>
      <c r="B21" s="160" t="s">
        <v>120</v>
      </c>
      <c r="C21" s="93" t="s">
        <v>33</v>
      </c>
      <c r="D21" s="94" t="s">
        <v>36</v>
      </c>
      <c r="E21" s="188" t="e">
        <f>IF(D21=0,"",ROUND(F21/D21,2))</f>
        <v>#VALUE!</v>
      </c>
      <c r="F21" s="95" t="s">
        <v>201</v>
      </c>
    </row>
    <row r="22" spans="1:6" ht="12.75" customHeight="1">
      <c r="F22" s="96" t="s">
        <v>54</v>
      </c>
    </row>
  </sheetData>
  <mergeCells count="3">
    <mergeCell ref="A2:E3"/>
    <mergeCell ref="B4:D6"/>
    <mergeCell ref="B8:D13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showZeros="0" workbookViewId="0"/>
  </sheetViews>
  <sheetFormatPr baseColWidth="10" defaultColWidth="9.140625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7" width="12.7109375" customWidth="1"/>
  </cols>
  <sheetData>
    <row r="1" spans="1:7" ht="12.75" customHeight="1" thickBot="1">
      <c r="A1" s="1" t="s">
        <v>40</v>
      </c>
      <c r="B1" s="1"/>
      <c r="C1" s="1"/>
      <c r="D1" s="1"/>
      <c r="E1" s="1"/>
      <c r="F1" s="1"/>
      <c r="G1" s="1"/>
    </row>
    <row r="2" spans="1:7" ht="15" customHeight="1" thickTop="1">
      <c r="A2" s="192" t="str">
        <f>razonsocial</f>
        <v>Neodata, S.A. de C.V.</v>
      </c>
      <c r="B2" s="193"/>
      <c r="C2" s="193"/>
      <c r="D2" s="193"/>
      <c r="E2" s="193"/>
      <c r="F2" s="168"/>
      <c r="G2" s="169"/>
    </row>
    <row r="3" spans="1:7" ht="15" customHeight="1">
      <c r="A3" s="194"/>
      <c r="B3" s="195"/>
      <c r="C3" s="195"/>
      <c r="D3" s="195"/>
      <c r="E3" s="195"/>
      <c r="F3" s="181"/>
      <c r="G3" s="182"/>
    </row>
    <row r="4" spans="1:7" ht="12.75" customHeight="1">
      <c r="A4" s="71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190"/>
      <c r="F4" s="2"/>
      <c r="G4" s="27"/>
    </row>
    <row r="5" spans="1:7" ht="12.75" customHeight="1">
      <c r="A5" s="26"/>
      <c r="B5" s="190"/>
      <c r="C5" s="190"/>
      <c r="D5" s="190"/>
      <c r="E5" s="190"/>
      <c r="F5" s="2"/>
      <c r="G5" s="27"/>
    </row>
    <row r="6" spans="1:7" ht="12.75" customHeight="1">
      <c r="A6" s="26"/>
      <c r="B6" s="190"/>
      <c r="C6" s="190"/>
      <c r="D6" s="190"/>
      <c r="E6" s="190"/>
      <c r="F6" s="2"/>
      <c r="G6" s="27"/>
    </row>
    <row r="7" spans="1:7" ht="12.75" customHeight="1">
      <c r="A7" s="71" t="s">
        <v>117</v>
      </c>
      <c r="B7" s="64" t="str">
        <f>numerodeconcurso</f>
        <v>2009/0257-0001</v>
      </c>
      <c r="C7" s="2"/>
      <c r="D7" s="37"/>
      <c r="E7" s="73" t="s">
        <v>123</v>
      </c>
      <c r="F7" s="2" t="str">
        <f>plazocalculado&amp;" días naturales"</f>
        <v>153 días naturales</v>
      </c>
      <c r="G7" s="27"/>
    </row>
    <row r="8" spans="1:7" ht="12.75" customHeight="1">
      <c r="A8" s="71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191"/>
      <c r="F8" s="73" t="s">
        <v>41</v>
      </c>
      <c r="G8" s="148">
        <f>fechadeconcurso</f>
        <v>40017</v>
      </c>
    </row>
    <row r="9" spans="1:7" ht="12.75" customHeight="1">
      <c r="A9" s="26"/>
      <c r="B9" s="191"/>
      <c r="C9" s="191"/>
      <c r="D9" s="191"/>
      <c r="E9" s="191"/>
      <c r="F9" s="2"/>
      <c r="G9" s="161"/>
    </row>
    <row r="10" spans="1:7" ht="12.75" customHeight="1">
      <c r="A10" s="26"/>
      <c r="B10" s="191"/>
      <c r="C10" s="191"/>
      <c r="D10" s="191"/>
      <c r="E10" s="191"/>
      <c r="F10" s="73" t="s">
        <v>124</v>
      </c>
      <c r="G10" s="148">
        <f>fechainicio</f>
        <v>40026</v>
      </c>
    </row>
    <row r="11" spans="1:7" ht="12.75" customHeight="1">
      <c r="A11" s="26"/>
      <c r="B11" s="191"/>
      <c r="C11" s="191"/>
      <c r="D11" s="191"/>
      <c r="E11" s="191"/>
      <c r="F11" s="73" t="s">
        <v>125</v>
      </c>
      <c r="G11" s="148">
        <f>fechaterminacion</f>
        <v>40178</v>
      </c>
    </row>
    <row r="12" spans="1:7" ht="12.75" customHeight="1">
      <c r="A12" s="26"/>
      <c r="B12" s="191"/>
      <c r="C12" s="191"/>
      <c r="D12" s="191"/>
      <c r="E12" s="191"/>
      <c r="F12" s="2"/>
      <c r="G12" s="27"/>
    </row>
    <row r="13" spans="1:7" ht="12.75" customHeight="1" thickBot="1">
      <c r="A13" s="72" t="s">
        <v>118</v>
      </c>
      <c r="B13" s="28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29"/>
    </row>
    <row r="14" spans="1:7" ht="12.75" customHeight="1" thickTop="1">
      <c r="A14" s="1"/>
      <c r="B14" s="1"/>
      <c r="C14" s="1"/>
      <c r="D14" s="1"/>
      <c r="E14" s="1"/>
      <c r="F14" s="1"/>
      <c r="G14" s="1"/>
    </row>
    <row r="15" spans="1:7" ht="12.75" customHeight="1">
      <c r="A15" s="24" t="s">
        <v>55</v>
      </c>
      <c r="B15" s="3"/>
      <c r="C15" s="3"/>
      <c r="D15" s="3"/>
      <c r="E15" s="3"/>
      <c r="F15" s="3"/>
      <c r="G15" s="3"/>
    </row>
    <row r="16" spans="1:7" ht="12.75" customHeight="1" thickBot="1">
      <c r="A16" s="1"/>
      <c r="B16" s="1"/>
      <c r="C16" s="1"/>
      <c r="D16" s="1"/>
      <c r="E16" s="1"/>
      <c r="F16" s="1"/>
      <c r="G16" s="1"/>
    </row>
    <row r="17" spans="1:7" ht="12.75" customHeight="1" thickTop="1" thickBot="1">
      <c r="A17" s="10" t="s">
        <v>43</v>
      </c>
      <c r="B17" s="11" t="s">
        <v>44</v>
      </c>
      <c r="C17" s="11" t="s">
        <v>45</v>
      </c>
      <c r="D17" s="11" t="s">
        <v>46</v>
      </c>
      <c r="E17" s="162" t="s">
        <v>255</v>
      </c>
      <c r="F17" s="163"/>
      <c r="G17" s="164"/>
    </row>
    <row r="18" spans="1:7" ht="12.75" customHeight="1" thickTop="1">
      <c r="A18" s="1" t="s">
        <v>50</v>
      </c>
      <c r="B18" s="1"/>
      <c r="C18" s="1"/>
      <c r="D18" s="1"/>
      <c r="E18" s="1"/>
      <c r="F18" s="2"/>
    </row>
    <row r="19" spans="1:7" ht="12.75" customHeight="1">
      <c r="A19" s="67" t="s">
        <v>119</v>
      </c>
      <c r="B19" s="159" t="s">
        <v>120</v>
      </c>
      <c r="C19" s="4" t="s">
        <v>33</v>
      </c>
      <c r="D19" s="5" t="s">
        <v>36</v>
      </c>
      <c r="E19" s="68" t="s">
        <v>256</v>
      </c>
      <c r="F19" s="68" t="s">
        <v>257</v>
      </c>
      <c r="G19" s="6" t="s">
        <v>258</v>
      </c>
    </row>
    <row r="20" spans="1:7" ht="12.75" customHeight="1">
      <c r="F20" s="18"/>
      <c r="G20" s="1" t="s">
        <v>54</v>
      </c>
    </row>
  </sheetData>
  <mergeCells count="3">
    <mergeCell ref="B8:E12"/>
    <mergeCell ref="A2:E3"/>
    <mergeCell ref="B4:E6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/>
  </sheetViews>
  <sheetFormatPr baseColWidth="10" defaultColWidth="9.140625" defaultRowHeight="12.75"/>
  <cols>
    <col min="1" max="1" width="32.42578125" style="112" customWidth="1"/>
    <col min="2" max="2" width="77.28515625" style="112" customWidth="1"/>
  </cols>
  <sheetData>
    <row r="1" spans="1:2" ht="12.75" customHeight="1">
      <c r="A1" s="104" t="s">
        <v>28</v>
      </c>
      <c r="B1" s="104"/>
    </row>
    <row r="2" spans="1:2" ht="12.75" customHeight="1">
      <c r="A2" s="104"/>
      <c r="B2" s="104"/>
    </row>
    <row r="3" spans="1:2" ht="14.25" customHeight="1">
      <c r="A3" s="113" t="s">
        <v>229</v>
      </c>
      <c r="B3" s="105"/>
    </row>
    <row r="4" spans="1:2" ht="12.75" customHeight="1">
      <c r="A4" s="106" t="s">
        <v>1</v>
      </c>
      <c r="B4" s="107" t="s">
        <v>2</v>
      </c>
    </row>
    <row r="5" spans="1:2" ht="12.75" customHeight="1">
      <c r="A5" s="66" t="s">
        <v>119</v>
      </c>
      <c r="B5" s="66" t="s">
        <v>29</v>
      </c>
    </row>
    <row r="6" spans="1:2" ht="12.75" customHeight="1">
      <c r="A6" s="66" t="s">
        <v>122</v>
      </c>
      <c r="B6" s="66" t="s">
        <v>30</v>
      </c>
    </row>
    <row r="7" spans="1:2" ht="12.75" customHeight="1">
      <c r="A7" s="66" t="s">
        <v>120</v>
      </c>
      <c r="B7" s="66" t="s">
        <v>35</v>
      </c>
    </row>
    <row r="8" spans="1:2" ht="12.75" customHeight="1">
      <c r="A8" s="66" t="s">
        <v>203</v>
      </c>
      <c r="B8" s="66" t="s">
        <v>39</v>
      </c>
    </row>
    <row r="9" spans="1:2" ht="12.75" customHeight="1">
      <c r="A9" s="66" t="s">
        <v>145</v>
      </c>
      <c r="B9" s="66" t="s">
        <v>215</v>
      </c>
    </row>
    <row r="10" spans="1:2" ht="12.75" customHeight="1">
      <c r="A10" s="66" t="s">
        <v>146</v>
      </c>
      <c r="B10" s="66" t="s">
        <v>214</v>
      </c>
    </row>
    <row r="11" spans="1:2" ht="12.75" customHeight="1">
      <c r="A11" s="66" t="s">
        <v>201</v>
      </c>
      <c r="B11" s="69" t="s">
        <v>208</v>
      </c>
    </row>
    <row r="12" spans="1:2">
      <c r="A12" s="66" t="s">
        <v>136</v>
      </c>
      <c r="B12" s="66" t="s">
        <v>212</v>
      </c>
    </row>
    <row r="13" spans="1:2">
      <c r="A13" s="66" t="s">
        <v>31</v>
      </c>
      <c r="B13" s="66" t="s">
        <v>32</v>
      </c>
    </row>
    <row r="14" spans="1:2" ht="12.75" customHeight="1">
      <c r="A14" s="66" t="s">
        <v>200</v>
      </c>
      <c r="B14" s="66" t="s">
        <v>206</v>
      </c>
    </row>
    <row r="15" spans="1:2" ht="15" customHeight="1">
      <c r="A15" s="66" t="s">
        <v>204</v>
      </c>
      <c r="B15" s="66" t="s">
        <v>205</v>
      </c>
    </row>
    <row r="16" spans="1:2" ht="12.75" customHeight="1">
      <c r="A16" s="66" t="s">
        <v>202</v>
      </c>
      <c r="B16" s="69" t="s">
        <v>209</v>
      </c>
    </row>
    <row r="17" spans="1:2" ht="12.75" customHeight="1">
      <c r="A17" s="66" t="s">
        <v>144</v>
      </c>
      <c r="B17" s="66" t="s">
        <v>213</v>
      </c>
    </row>
    <row r="18" spans="1:2" ht="12.75" customHeight="1">
      <c r="A18" s="66" t="s">
        <v>135</v>
      </c>
      <c r="B18" s="66" t="s">
        <v>211</v>
      </c>
    </row>
    <row r="19" spans="1:2">
      <c r="A19" s="66" t="s">
        <v>199</v>
      </c>
      <c r="B19" s="69" t="s">
        <v>207</v>
      </c>
    </row>
    <row r="20" spans="1:2" ht="12.75" customHeight="1">
      <c r="A20" s="66" t="s">
        <v>134</v>
      </c>
      <c r="B20" s="69" t="s">
        <v>210</v>
      </c>
    </row>
    <row r="21" spans="1:2">
      <c r="A21" s="66" t="s">
        <v>121</v>
      </c>
      <c r="B21" s="66" t="s">
        <v>38</v>
      </c>
    </row>
    <row r="22" spans="1:2">
      <c r="A22" s="66" t="s">
        <v>33</v>
      </c>
      <c r="B22" s="66" t="s">
        <v>34</v>
      </c>
    </row>
    <row r="23" spans="1:2">
      <c r="A23" s="66" t="s">
        <v>36</v>
      </c>
      <c r="B23" s="66" t="s">
        <v>37</v>
      </c>
    </row>
    <row r="24" spans="1:2">
      <c r="A24" s="108" t="s">
        <v>196</v>
      </c>
      <c r="B24" s="109"/>
    </row>
    <row r="25" spans="1:2">
      <c r="A25" s="110" t="s">
        <v>147</v>
      </c>
      <c r="B25" s="110" t="s">
        <v>216</v>
      </c>
    </row>
    <row r="26" spans="1:2">
      <c r="A26" s="111" t="s">
        <v>149</v>
      </c>
      <c r="B26" s="111" t="s">
        <v>217</v>
      </c>
    </row>
    <row r="27" spans="1:2">
      <c r="A27" s="111" t="s">
        <v>148</v>
      </c>
      <c r="B27" s="111" t="s">
        <v>218</v>
      </c>
    </row>
    <row r="28" spans="1:2">
      <c r="A28" s="111" t="s">
        <v>139</v>
      </c>
      <c r="B28" s="111" t="s">
        <v>222</v>
      </c>
    </row>
    <row r="29" spans="1:2">
      <c r="A29" s="111" t="s">
        <v>141</v>
      </c>
      <c r="B29" s="111" t="s">
        <v>223</v>
      </c>
    </row>
    <row r="30" spans="1:2">
      <c r="A30" s="111" t="s">
        <v>143</v>
      </c>
      <c r="B30" s="111" t="s">
        <v>224</v>
      </c>
    </row>
    <row r="31" spans="1:2">
      <c r="A31" s="69" t="s">
        <v>137</v>
      </c>
      <c r="B31" s="66" t="s">
        <v>219</v>
      </c>
    </row>
    <row r="32" spans="1:2">
      <c r="A32" s="69" t="s">
        <v>140</v>
      </c>
      <c r="B32" s="66" t="s">
        <v>225</v>
      </c>
    </row>
    <row r="33" spans="1:2">
      <c r="A33" s="69" t="s">
        <v>138</v>
      </c>
      <c r="B33" s="66" t="s">
        <v>220</v>
      </c>
    </row>
    <row r="34" spans="1:2">
      <c r="A34" s="69" t="s">
        <v>142</v>
      </c>
      <c r="B34" s="66" t="s">
        <v>226</v>
      </c>
    </row>
    <row r="35" spans="1:2">
      <c r="A35" s="69" t="s">
        <v>197</v>
      </c>
      <c r="B35" s="66" t="s">
        <v>221</v>
      </c>
    </row>
    <row r="36" spans="1:2">
      <c r="A36" s="69" t="s">
        <v>198</v>
      </c>
      <c r="B36" s="66" t="s">
        <v>227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showZeros="0" workbookViewId="0"/>
  </sheetViews>
  <sheetFormatPr baseColWidth="10" defaultColWidth="9.140625" defaultRowHeight="12.75" customHeight="1"/>
  <cols>
    <col min="1" max="1" width="13.5703125" customWidth="1"/>
    <col min="2" max="2" width="35" customWidth="1"/>
    <col min="3" max="3" width="7.7109375" customWidth="1"/>
    <col min="4" max="5" width="11.7109375" customWidth="1"/>
    <col min="6" max="6" width="13.7109375" customWidth="1"/>
  </cols>
  <sheetData>
    <row r="1" spans="1:6" ht="12.75" customHeight="1" thickBot="1">
      <c r="A1" s="1" t="s">
        <v>40</v>
      </c>
      <c r="B1" s="1"/>
      <c r="C1" s="1"/>
      <c r="D1" s="1"/>
      <c r="E1" s="1"/>
      <c r="F1" s="1"/>
    </row>
    <row r="2" spans="1:6" ht="15" customHeight="1" thickTop="1">
      <c r="A2" s="192" t="str">
        <f>razonsocial</f>
        <v>Neodata, S.A. de C.V.</v>
      </c>
      <c r="B2" s="193"/>
      <c r="C2" s="193"/>
      <c r="D2" s="193"/>
      <c r="E2" s="193"/>
      <c r="F2" s="25"/>
    </row>
    <row r="3" spans="1:6" ht="15" customHeight="1">
      <c r="A3" s="194"/>
      <c r="B3" s="195"/>
      <c r="C3" s="195"/>
      <c r="D3" s="195"/>
      <c r="E3" s="195"/>
      <c r="F3" s="180"/>
    </row>
    <row r="4" spans="1:6" ht="12.75" customHeight="1">
      <c r="A4" s="174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2"/>
      <c r="F4" s="27"/>
    </row>
    <row r="5" spans="1:6" ht="12.75" customHeight="1">
      <c r="A5" s="175"/>
      <c r="B5" s="190"/>
      <c r="C5" s="190"/>
      <c r="D5" s="190"/>
      <c r="E5" s="2"/>
      <c r="F5" s="27"/>
    </row>
    <row r="6" spans="1:6" ht="12.75" customHeight="1">
      <c r="A6" s="175"/>
      <c r="B6" s="190"/>
      <c r="C6" s="190"/>
      <c r="D6" s="190"/>
      <c r="E6" s="2"/>
      <c r="F6" s="27"/>
    </row>
    <row r="7" spans="1:6" ht="12.75" customHeight="1">
      <c r="A7" s="174" t="s">
        <v>117</v>
      </c>
      <c r="B7" s="64" t="str">
        <f>numerodeconcurso</f>
        <v>2009/0257-0001</v>
      </c>
      <c r="C7" s="2"/>
      <c r="D7" s="37"/>
      <c r="E7" s="73" t="s">
        <v>41</v>
      </c>
      <c r="F7" s="148">
        <f>fechadeconcurso</f>
        <v>40017</v>
      </c>
    </row>
    <row r="8" spans="1:6" ht="12.75" customHeight="1">
      <c r="A8" s="174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73" t="s">
        <v>123</v>
      </c>
      <c r="F8" s="70" t="str">
        <f>plazocalculado&amp;" días naturales"</f>
        <v>153 días naturales</v>
      </c>
    </row>
    <row r="9" spans="1:6" ht="12.75" customHeight="1">
      <c r="A9" s="175"/>
      <c r="B9" s="191"/>
      <c r="C9" s="191"/>
      <c r="D9" s="191"/>
      <c r="E9" s="2"/>
      <c r="F9" s="39"/>
    </row>
    <row r="10" spans="1:6" ht="12.75" customHeight="1">
      <c r="A10" s="175"/>
      <c r="B10" s="191"/>
      <c r="C10" s="191"/>
      <c r="D10" s="191"/>
      <c r="E10" s="73" t="s">
        <v>124</v>
      </c>
      <c r="F10" s="148">
        <f>fechainicio</f>
        <v>40026</v>
      </c>
    </row>
    <row r="11" spans="1:6" ht="12.75" customHeight="1">
      <c r="A11" s="175"/>
      <c r="B11" s="191"/>
      <c r="C11" s="191"/>
      <c r="D11" s="191"/>
      <c r="E11" s="73" t="s">
        <v>125</v>
      </c>
      <c r="F11" s="148">
        <f>fechaterminacion</f>
        <v>40178</v>
      </c>
    </row>
    <row r="12" spans="1:6" ht="12.75" customHeight="1">
      <c r="A12" s="175"/>
      <c r="B12" s="191"/>
      <c r="C12" s="191"/>
      <c r="D12" s="191"/>
      <c r="E12" s="2"/>
      <c r="F12" s="167" t="s">
        <v>259</v>
      </c>
    </row>
    <row r="13" spans="1:6" ht="12.75" customHeight="1" thickBot="1">
      <c r="A13" s="176" t="s">
        <v>118</v>
      </c>
      <c r="B13" s="65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166" t="s">
        <v>260</v>
      </c>
    </row>
    <row r="14" spans="1:6" ht="12.75" customHeight="1" thickTop="1">
      <c r="A14" s="1"/>
      <c r="B14" s="1"/>
      <c r="C14" s="1"/>
      <c r="D14" s="1"/>
      <c r="E14" s="1"/>
      <c r="F14" s="1"/>
    </row>
    <row r="15" spans="1:6" ht="12.75" customHeight="1">
      <c r="A15" s="24" t="s">
        <v>55</v>
      </c>
      <c r="B15" s="3"/>
      <c r="C15" s="3"/>
      <c r="D15" s="3"/>
      <c r="E15" s="3"/>
      <c r="F15" s="3"/>
    </row>
    <row r="16" spans="1:6" ht="12.75" customHeight="1" thickBot="1">
      <c r="A16" s="1"/>
      <c r="B16" s="1"/>
      <c r="C16" s="1"/>
      <c r="D16" s="3"/>
      <c r="E16" s="1"/>
      <c r="F16" s="1"/>
    </row>
    <row r="17" spans="1:6" ht="12.75" customHeight="1" thickTop="1" thickBot="1">
      <c r="A17" s="13" t="s">
        <v>43</v>
      </c>
      <c r="B17" s="14" t="s">
        <v>44</v>
      </c>
      <c r="C17" s="14" t="s">
        <v>45</v>
      </c>
      <c r="D17" s="14" t="s">
        <v>46</v>
      </c>
      <c r="E17" s="14" t="s">
        <v>47</v>
      </c>
      <c r="F17" s="14" t="s">
        <v>49</v>
      </c>
    </row>
    <row r="18" spans="1:6" ht="12.75" customHeight="1" thickTop="1">
      <c r="A18" s="1" t="s">
        <v>50</v>
      </c>
      <c r="B18" s="1"/>
      <c r="C18" s="1"/>
      <c r="D18" s="1"/>
      <c r="E18" s="1"/>
      <c r="F18" s="1"/>
    </row>
    <row r="19" spans="1:6" ht="12.75" customHeight="1">
      <c r="A19" s="114" t="s">
        <v>122</v>
      </c>
      <c r="B19" s="159" t="s">
        <v>120</v>
      </c>
      <c r="C19" s="173" t="s">
        <v>33</v>
      </c>
      <c r="D19" s="115" t="s">
        <v>36</v>
      </c>
      <c r="E19" s="116" t="s">
        <v>199</v>
      </c>
      <c r="F19" s="116" t="s">
        <v>201</v>
      </c>
    </row>
    <row r="20" spans="1:6" ht="12.75" customHeight="1">
      <c r="D20" s="5" t="s">
        <v>57</v>
      </c>
      <c r="F20" s="178" t="s">
        <v>54</v>
      </c>
    </row>
  </sheetData>
  <mergeCells count="3">
    <mergeCell ref="B4:D6"/>
    <mergeCell ref="B8:D12"/>
    <mergeCell ref="A2:E3"/>
  </mergeCells>
  <pageMargins left="0.57999999999999996" right="0.23622047244094491" top="0.43307086614173229" bottom="0.6" header="0.27" footer="0.38"/>
  <pageSetup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showZeros="0" workbookViewId="0"/>
  </sheetViews>
  <sheetFormatPr baseColWidth="10" defaultColWidth="9.140625" defaultRowHeight="12.75" customHeight="1"/>
  <cols>
    <col min="1" max="1" width="11.7109375" customWidth="1"/>
    <col min="2" max="2" width="34.140625" customWidth="1"/>
    <col min="3" max="3" width="6.7109375" customWidth="1"/>
    <col min="4" max="5" width="10.7109375" customWidth="1"/>
    <col min="6" max="6" width="13.7109375" customWidth="1"/>
    <col min="7" max="7" width="8.7109375" customWidth="1"/>
  </cols>
  <sheetData>
    <row r="1" spans="1:7" ht="12.75" customHeight="1" thickBot="1">
      <c r="A1" s="1" t="s">
        <v>40</v>
      </c>
      <c r="B1" s="1"/>
      <c r="C1" s="1"/>
      <c r="D1" s="1"/>
      <c r="E1" s="1"/>
      <c r="F1" s="1"/>
      <c r="G1" s="1"/>
    </row>
    <row r="2" spans="1:7" ht="15" customHeight="1" thickTop="1">
      <c r="A2" s="192" t="str">
        <f>razonsocial</f>
        <v>Neodata, S.A. de C.V.</v>
      </c>
      <c r="B2" s="193"/>
      <c r="C2" s="193"/>
      <c r="D2" s="193"/>
      <c r="E2" s="193"/>
      <c r="F2" s="168"/>
      <c r="G2" s="169"/>
    </row>
    <row r="3" spans="1:7" ht="15" customHeight="1">
      <c r="A3" s="194"/>
      <c r="B3" s="195"/>
      <c r="C3" s="195"/>
      <c r="D3" s="195"/>
      <c r="E3" s="195"/>
      <c r="F3" s="181"/>
      <c r="G3" s="182"/>
    </row>
    <row r="4" spans="1:7" ht="12.75" customHeight="1">
      <c r="A4" s="174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190"/>
      <c r="F4" s="2"/>
      <c r="G4" s="27"/>
    </row>
    <row r="5" spans="1:7" ht="12.75" customHeight="1">
      <c r="A5" s="175"/>
      <c r="B5" s="190"/>
      <c r="C5" s="190"/>
      <c r="D5" s="190"/>
      <c r="E5" s="190"/>
      <c r="F5" s="2"/>
      <c r="G5" s="27"/>
    </row>
    <row r="6" spans="1:7" ht="12.75" customHeight="1">
      <c r="A6" s="175"/>
      <c r="B6" s="190"/>
      <c r="C6" s="190"/>
      <c r="D6" s="190"/>
      <c r="E6" s="190"/>
      <c r="F6" s="2"/>
      <c r="G6" s="27"/>
    </row>
    <row r="7" spans="1:7" ht="12.75" customHeight="1">
      <c r="A7" s="174" t="s">
        <v>117</v>
      </c>
      <c r="B7" s="64" t="str">
        <f>numerodeconcurso</f>
        <v>2009/0257-0001</v>
      </c>
      <c r="C7" s="2"/>
      <c r="D7" s="37"/>
      <c r="E7" s="73" t="s">
        <v>123</v>
      </c>
      <c r="F7" s="2" t="str">
        <f>plazocalculado&amp;" días naturales"</f>
        <v>153 días naturales</v>
      </c>
      <c r="G7" s="27"/>
    </row>
    <row r="8" spans="1:7" ht="12.75" customHeight="1">
      <c r="A8" s="174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191"/>
      <c r="F8" s="73" t="s">
        <v>41</v>
      </c>
      <c r="G8" s="148">
        <f>fechadeconcurso</f>
        <v>40017</v>
      </c>
    </row>
    <row r="9" spans="1:7" ht="12.75" customHeight="1">
      <c r="A9" s="175"/>
      <c r="B9" s="191"/>
      <c r="C9" s="191"/>
      <c r="D9" s="191"/>
      <c r="E9" s="191"/>
      <c r="F9" s="2"/>
      <c r="G9" s="39"/>
    </row>
    <row r="10" spans="1:7" ht="12.75" customHeight="1">
      <c r="A10" s="175"/>
      <c r="B10" s="191"/>
      <c r="C10" s="191"/>
      <c r="D10" s="191"/>
      <c r="E10" s="191"/>
      <c r="F10" s="73" t="s">
        <v>124</v>
      </c>
      <c r="G10" s="148">
        <f>fechainicio</f>
        <v>40026</v>
      </c>
    </row>
    <row r="11" spans="1:7" ht="12.75" customHeight="1">
      <c r="A11" s="175"/>
      <c r="B11" s="191"/>
      <c r="C11" s="191"/>
      <c r="D11" s="191"/>
      <c r="E11" s="191"/>
      <c r="F11" s="73" t="s">
        <v>125</v>
      </c>
      <c r="G11" s="148">
        <f>fechaterminacion</f>
        <v>40178</v>
      </c>
    </row>
    <row r="12" spans="1:7" ht="12.75" customHeight="1">
      <c r="A12" s="175"/>
      <c r="B12" s="191"/>
      <c r="C12" s="191"/>
      <c r="D12" s="191"/>
      <c r="E12" s="191"/>
      <c r="F12" s="170" t="s">
        <v>259</v>
      </c>
      <c r="G12" s="27"/>
    </row>
    <row r="13" spans="1:7" ht="12.75" customHeight="1">
      <c r="A13" s="176" t="s">
        <v>118</v>
      </c>
      <c r="B13" s="28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171" t="s">
        <v>260</v>
      </c>
      <c r="G13" s="29"/>
    </row>
    <row r="14" spans="1:7" ht="12.75" customHeight="1">
      <c r="A14" s="1"/>
      <c r="B14" s="1"/>
      <c r="C14" s="1"/>
      <c r="D14" s="1"/>
      <c r="E14" s="1"/>
      <c r="F14" s="1"/>
      <c r="G14" s="1"/>
    </row>
    <row r="15" spans="1:7" ht="12.75" customHeight="1">
      <c r="A15" s="9" t="s">
        <v>55</v>
      </c>
      <c r="B15" s="3"/>
      <c r="C15" s="3"/>
      <c r="D15" s="3"/>
      <c r="E15" s="3"/>
      <c r="F15" s="3"/>
      <c r="G15" s="3"/>
    </row>
    <row r="16" spans="1:7" ht="12.75" customHeight="1">
      <c r="A16" s="1"/>
      <c r="B16" s="1"/>
      <c r="C16" s="1"/>
      <c r="D16" s="1"/>
      <c r="E16" s="1"/>
      <c r="F16" s="1"/>
      <c r="G16" s="1"/>
    </row>
    <row r="17" spans="1:7" ht="12.75" customHeight="1">
      <c r="A17" s="10" t="s">
        <v>43</v>
      </c>
      <c r="B17" s="11" t="s">
        <v>44</v>
      </c>
      <c r="C17" s="11" t="s">
        <v>45</v>
      </c>
      <c r="D17" s="11" t="s">
        <v>46</v>
      </c>
      <c r="E17" s="11" t="s">
        <v>47</v>
      </c>
      <c r="F17" s="11" t="s">
        <v>49</v>
      </c>
      <c r="G17" s="12" t="s">
        <v>56</v>
      </c>
    </row>
    <row r="18" spans="1:7" ht="12.75" customHeight="1">
      <c r="A18" s="1" t="s">
        <v>50</v>
      </c>
      <c r="B18" s="1"/>
      <c r="C18" s="1"/>
      <c r="D18" s="1"/>
      <c r="E18" s="1"/>
      <c r="F18" s="1"/>
      <c r="G18" s="1"/>
    </row>
    <row r="19" spans="1:7" ht="12.75" customHeight="1">
      <c r="A19" s="67" t="s">
        <v>119</v>
      </c>
      <c r="B19" s="159" t="s">
        <v>120</v>
      </c>
      <c r="C19" s="4" t="s">
        <v>33</v>
      </c>
      <c r="D19" s="5" t="s">
        <v>36</v>
      </c>
      <c r="E19" s="68" t="s">
        <v>199</v>
      </c>
      <c r="F19" s="68" t="s">
        <v>201</v>
      </c>
      <c r="G19" s="6" t="s">
        <v>200</v>
      </c>
    </row>
    <row r="20" spans="1:7" ht="12.75" customHeight="1">
      <c r="G20" s="177" t="s">
        <v>54</v>
      </c>
    </row>
  </sheetData>
  <mergeCells count="3">
    <mergeCell ref="B8:E12"/>
    <mergeCell ref="A2:E3"/>
    <mergeCell ref="B4:E6"/>
  </mergeCells>
  <pageMargins left="0.57999999999999996" right="0.23622047244094491" top="0.43307086614173229" bottom="0.6" header="0.27559055118110237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zoomScaleNormal="100" workbookViewId="0"/>
  </sheetViews>
  <sheetFormatPr baseColWidth="10" defaultColWidth="9.140625" defaultRowHeight="12.75" customHeight="1"/>
  <cols>
    <col min="1" max="1" width="11.7109375" customWidth="1"/>
    <col min="2" max="2" width="37.7109375" customWidth="1"/>
    <col min="3" max="3" width="7.7109375" customWidth="1"/>
    <col min="4" max="5" width="10.7109375" customWidth="1"/>
    <col min="6" max="6" width="30.7109375" customWidth="1"/>
    <col min="7" max="7" width="14.7109375" customWidth="1"/>
  </cols>
  <sheetData>
    <row r="1" spans="1:7" ht="12.75" customHeight="1" thickBot="1">
      <c r="A1" s="1" t="s">
        <v>40</v>
      </c>
      <c r="B1" s="1"/>
      <c r="C1" s="1"/>
      <c r="D1" s="1"/>
      <c r="E1" s="1"/>
      <c r="F1" s="1"/>
    </row>
    <row r="2" spans="1:7" ht="15" customHeight="1" thickTop="1">
      <c r="A2" s="192" t="str">
        <f>razonsocial</f>
        <v>Neodata, S.A. de C.V.</v>
      </c>
      <c r="B2" s="193"/>
      <c r="C2" s="193"/>
      <c r="D2" s="193"/>
      <c r="E2" s="193"/>
      <c r="F2" s="183"/>
      <c r="G2" s="169"/>
    </row>
    <row r="3" spans="1:7" ht="15" customHeight="1">
      <c r="A3" s="194"/>
      <c r="B3" s="195"/>
      <c r="C3" s="195"/>
      <c r="D3" s="195"/>
      <c r="E3" s="195"/>
      <c r="F3" s="184"/>
      <c r="G3" s="182"/>
    </row>
    <row r="4" spans="1:7" ht="12.75" customHeight="1">
      <c r="A4" s="174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190"/>
      <c r="F4" s="2"/>
      <c r="G4" s="30"/>
    </row>
    <row r="5" spans="1:7" ht="12.75" customHeight="1">
      <c r="A5" s="175"/>
      <c r="B5" s="190"/>
      <c r="C5" s="190"/>
      <c r="D5" s="190"/>
      <c r="E5" s="190"/>
      <c r="F5" s="2"/>
      <c r="G5" s="30"/>
    </row>
    <row r="6" spans="1:7" ht="12.75" customHeight="1">
      <c r="A6" s="175"/>
      <c r="B6" s="190"/>
      <c r="C6" s="190"/>
      <c r="D6" s="190"/>
      <c r="E6" s="190"/>
      <c r="F6" s="2"/>
      <c r="G6" s="30"/>
    </row>
    <row r="7" spans="1:7" ht="12.75" customHeight="1">
      <c r="A7" s="174" t="s">
        <v>117</v>
      </c>
      <c r="B7" s="64" t="str">
        <f>numerodeconcurso</f>
        <v>2009/0257-0001</v>
      </c>
      <c r="E7" s="18"/>
      <c r="F7" s="73" t="s">
        <v>41</v>
      </c>
      <c r="G7" s="148">
        <f>fechadeconcurso</f>
        <v>40017</v>
      </c>
    </row>
    <row r="8" spans="1:7" ht="12.75" customHeight="1">
      <c r="A8" s="174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191"/>
      <c r="F8" s="73" t="s">
        <v>123</v>
      </c>
      <c r="G8" s="38" t="str">
        <f>plazocalculado&amp;" días naturales"</f>
        <v>153 días naturales</v>
      </c>
    </row>
    <row r="9" spans="1:7" ht="12.75" customHeight="1">
      <c r="A9" s="175"/>
      <c r="B9" s="191"/>
      <c r="C9" s="191"/>
      <c r="D9" s="191"/>
      <c r="E9" s="191"/>
      <c r="F9" s="2"/>
      <c r="G9" s="39"/>
    </row>
    <row r="10" spans="1:7" ht="12.75" customHeight="1">
      <c r="A10" s="175"/>
      <c r="B10" s="191"/>
      <c r="C10" s="191"/>
      <c r="D10" s="191"/>
      <c r="E10" s="191"/>
      <c r="F10" s="73" t="s">
        <v>124</v>
      </c>
      <c r="G10" s="148">
        <f>fechainicio</f>
        <v>40026</v>
      </c>
    </row>
    <row r="11" spans="1:7" ht="12.75" customHeight="1">
      <c r="A11" s="175"/>
      <c r="B11" s="191"/>
      <c r="C11" s="191"/>
      <c r="D11" s="191"/>
      <c r="E11" s="191"/>
      <c r="F11" s="73" t="s">
        <v>125</v>
      </c>
      <c r="G11" s="148">
        <f>fechaterminacion</f>
        <v>40178</v>
      </c>
    </row>
    <row r="12" spans="1:7" ht="12.75" customHeight="1">
      <c r="A12" s="175"/>
      <c r="B12" s="191"/>
      <c r="C12" s="191"/>
      <c r="D12" s="191"/>
      <c r="E12" s="191"/>
      <c r="F12" s="2"/>
      <c r="G12" s="167" t="s">
        <v>259</v>
      </c>
    </row>
    <row r="13" spans="1:7" ht="12.75" customHeight="1" thickBot="1">
      <c r="A13" s="176" t="s">
        <v>118</v>
      </c>
      <c r="B13" s="28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166" t="s">
        <v>260</v>
      </c>
    </row>
    <row r="14" spans="1:7" ht="12.75" customHeight="1" thickTop="1">
      <c r="A14" s="1"/>
      <c r="B14" s="1"/>
      <c r="C14" s="1"/>
      <c r="D14" s="1"/>
      <c r="E14" s="1"/>
      <c r="F14" s="1"/>
    </row>
    <row r="15" spans="1:7" ht="12.75" customHeight="1">
      <c r="A15" s="16" t="s">
        <v>262</v>
      </c>
      <c r="B15" s="3"/>
      <c r="C15" s="3"/>
      <c r="D15" s="3"/>
      <c r="E15" s="3"/>
      <c r="F15" s="3"/>
      <c r="G15" s="7"/>
    </row>
    <row r="16" spans="1:7" ht="12.75" customHeight="1" thickBot="1">
      <c r="A16" s="1"/>
      <c r="B16" s="1"/>
      <c r="C16" s="1"/>
      <c r="D16" s="1"/>
      <c r="E16" s="1"/>
      <c r="F16" s="1"/>
    </row>
    <row r="17" spans="1:7" ht="12.75" customHeight="1" thickTop="1" thickBot="1">
      <c r="A17" s="13" t="s">
        <v>43</v>
      </c>
      <c r="B17" s="14" t="s">
        <v>44</v>
      </c>
      <c r="C17" s="14" t="s">
        <v>45</v>
      </c>
      <c r="D17" s="14" t="s">
        <v>46</v>
      </c>
      <c r="E17" s="14" t="s">
        <v>47</v>
      </c>
      <c r="F17" s="185" t="s">
        <v>48</v>
      </c>
      <c r="G17" s="15" t="s">
        <v>49</v>
      </c>
    </row>
    <row r="18" spans="1:7" ht="12.75" customHeight="1" thickTop="1">
      <c r="A18" s="1" t="s">
        <v>50</v>
      </c>
      <c r="B18" s="1"/>
      <c r="C18" s="1"/>
      <c r="D18" s="1"/>
      <c r="E18" s="1"/>
      <c r="F18" s="1"/>
      <c r="G18" s="1"/>
    </row>
    <row r="19" spans="1:7" ht="12.75" customHeight="1">
      <c r="A19" s="67" t="s">
        <v>119</v>
      </c>
      <c r="B19" s="159" t="s">
        <v>120</v>
      </c>
      <c r="C19" s="179" t="s">
        <v>33</v>
      </c>
      <c r="D19" s="5" t="s">
        <v>36</v>
      </c>
      <c r="E19" s="68" t="s">
        <v>199</v>
      </c>
      <c r="F19" s="186" t="s">
        <v>202</v>
      </c>
      <c r="G19" s="68" t="s">
        <v>201</v>
      </c>
    </row>
    <row r="20" spans="1:7" ht="12.75" customHeight="1">
      <c r="A20" s="1" t="s">
        <v>51</v>
      </c>
      <c r="B20" s="1"/>
      <c r="C20" s="1"/>
      <c r="D20" s="1"/>
      <c r="E20" s="1"/>
      <c r="F20" s="2"/>
      <c r="G20" s="18"/>
    </row>
    <row r="21" spans="1:7" ht="12.75" customHeight="1">
      <c r="A21" s="19"/>
      <c r="B21" s="20"/>
      <c r="C21" s="20"/>
      <c r="D21" s="20"/>
      <c r="E21" s="20"/>
      <c r="F21" s="97" t="s">
        <v>126</v>
      </c>
      <c r="G21" s="98" t="s">
        <v>148</v>
      </c>
    </row>
    <row r="22" spans="1:7" ht="12.75" customHeight="1">
      <c r="A22" s="21"/>
      <c r="B22" s="102" t="str">
        <f>cargo&amp;": "&amp;responsable</f>
        <v>DIRECTOR GENERAL: JORGE L. DÁVALOS MICELI</v>
      </c>
      <c r="C22" s="2"/>
      <c r="D22" s="2"/>
      <c r="E22" s="2"/>
      <c r="F22" s="73" t="s">
        <v>127</v>
      </c>
      <c r="G22" s="99" t="s">
        <v>147</v>
      </c>
    </row>
    <row r="23" spans="1:7" ht="12.75" customHeight="1">
      <c r="A23" s="22"/>
      <c r="B23" s="23"/>
      <c r="C23" s="23"/>
      <c r="D23" s="23"/>
      <c r="E23" s="23"/>
      <c r="F23" s="100" t="s">
        <v>53</v>
      </c>
      <c r="G23" s="101" t="s">
        <v>149</v>
      </c>
    </row>
    <row r="24" spans="1:7" ht="12.75" customHeight="1">
      <c r="G24" s="36" t="s">
        <v>54</v>
      </c>
    </row>
  </sheetData>
  <mergeCells count="3">
    <mergeCell ref="A2:E3"/>
    <mergeCell ref="B4:E6"/>
    <mergeCell ref="B8:E12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tabSelected="1" workbookViewId="0">
      <selection activeCell="B8" sqref="B8:E12"/>
    </sheetView>
  </sheetViews>
  <sheetFormatPr baseColWidth="10" defaultColWidth="9.140625" defaultRowHeight="12.75" customHeight="1"/>
  <cols>
    <col min="1" max="1" width="11.7109375" customWidth="1"/>
    <col min="2" max="2" width="37.5703125" customWidth="1"/>
    <col min="3" max="3" width="7.7109375" customWidth="1"/>
    <col min="4" max="5" width="10.7109375" customWidth="1"/>
    <col min="6" max="6" width="32.28515625" customWidth="1"/>
    <col min="7" max="7" width="14.7109375" customWidth="1"/>
  </cols>
  <sheetData>
    <row r="1" spans="1:7" ht="12.75" customHeight="1" thickBot="1">
      <c r="A1" s="1" t="s">
        <v>40</v>
      </c>
      <c r="B1" s="1"/>
      <c r="C1" s="1"/>
      <c r="D1" s="1"/>
      <c r="E1" s="1"/>
      <c r="F1" s="1"/>
    </row>
    <row r="2" spans="1:7" ht="15" customHeight="1" thickTop="1">
      <c r="A2" s="192" t="str">
        <f>razonsocial</f>
        <v>Neodata, S.A. de C.V.</v>
      </c>
      <c r="B2" s="193"/>
      <c r="C2" s="193"/>
      <c r="D2" s="193"/>
      <c r="E2" s="193"/>
      <c r="F2" s="168"/>
      <c r="G2" s="169"/>
    </row>
    <row r="3" spans="1:7" ht="15" customHeight="1">
      <c r="A3" s="194"/>
      <c r="B3" s="195"/>
      <c r="C3" s="195"/>
      <c r="D3" s="195"/>
      <c r="E3" s="195"/>
      <c r="F3" s="181"/>
      <c r="G3" s="182"/>
    </row>
    <row r="4" spans="1:7" ht="12.75" customHeight="1">
      <c r="A4" s="174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190"/>
      <c r="F4" s="2"/>
      <c r="G4" s="30"/>
    </row>
    <row r="5" spans="1:7" ht="12.75" customHeight="1">
      <c r="A5" s="175"/>
      <c r="B5" s="190"/>
      <c r="C5" s="190"/>
      <c r="D5" s="190"/>
      <c r="E5" s="190"/>
      <c r="F5" s="2"/>
      <c r="G5" s="30"/>
    </row>
    <row r="6" spans="1:7" ht="12.75" customHeight="1">
      <c r="A6" s="175"/>
      <c r="B6" s="190"/>
      <c r="C6" s="190"/>
      <c r="D6" s="190"/>
      <c r="E6" s="190"/>
      <c r="F6" s="2"/>
      <c r="G6" s="30"/>
    </row>
    <row r="7" spans="1:7" ht="12.75" customHeight="1">
      <c r="A7" s="174" t="s">
        <v>117</v>
      </c>
      <c r="B7" s="64" t="str">
        <f>numerodeconcurso</f>
        <v>2009/0257-0001</v>
      </c>
      <c r="E7" s="18"/>
      <c r="F7" s="73" t="s">
        <v>41</v>
      </c>
      <c r="G7" s="148">
        <f>fechadeconcurso</f>
        <v>40017</v>
      </c>
    </row>
    <row r="8" spans="1:7" ht="12.75" customHeight="1">
      <c r="A8" s="174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191"/>
      <c r="F8" s="73" t="s">
        <v>123</v>
      </c>
      <c r="G8" s="38" t="str">
        <f>plazocalculado&amp;" días naturales"</f>
        <v>153 días naturales</v>
      </c>
    </row>
    <row r="9" spans="1:7" ht="12.75" customHeight="1">
      <c r="A9" s="175"/>
      <c r="B9" s="191"/>
      <c r="C9" s="191"/>
      <c r="D9" s="191"/>
      <c r="E9" s="191"/>
      <c r="F9" s="2"/>
      <c r="G9" s="39"/>
    </row>
    <row r="10" spans="1:7" ht="12.75" customHeight="1">
      <c r="A10" s="175"/>
      <c r="B10" s="191"/>
      <c r="C10" s="191"/>
      <c r="D10" s="191"/>
      <c r="E10" s="191"/>
      <c r="F10" s="73" t="s">
        <v>124</v>
      </c>
      <c r="G10" s="148">
        <f>fechainicio</f>
        <v>40026</v>
      </c>
    </row>
    <row r="11" spans="1:7" ht="12.75" customHeight="1">
      <c r="A11" s="175"/>
      <c r="B11" s="191"/>
      <c r="C11" s="191"/>
      <c r="D11" s="191"/>
      <c r="E11" s="191"/>
      <c r="F11" s="73" t="s">
        <v>125</v>
      </c>
      <c r="G11" s="148">
        <f>fechaterminacion</f>
        <v>40178</v>
      </c>
    </row>
    <row r="12" spans="1:7" ht="12.75" customHeight="1">
      <c r="A12" s="175"/>
      <c r="B12" s="191"/>
      <c r="C12" s="191"/>
      <c r="D12" s="191"/>
      <c r="E12" s="191"/>
      <c r="F12" s="2"/>
      <c r="G12" s="167" t="s">
        <v>259</v>
      </c>
    </row>
    <row r="13" spans="1:7" ht="12.75" customHeight="1" thickBot="1">
      <c r="A13" s="176" t="s">
        <v>118</v>
      </c>
      <c r="B13" s="28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166" t="s">
        <v>260</v>
      </c>
    </row>
    <row r="14" spans="1:7" ht="12.75" customHeight="1" thickTop="1">
      <c r="A14" s="1"/>
      <c r="B14" s="1"/>
      <c r="C14" s="1"/>
      <c r="D14" s="1"/>
      <c r="E14" s="1"/>
      <c r="F14" s="1"/>
    </row>
    <row r="15" spans="1:7" ht="12.75" customHeight="1">
      <c r="A15" s="16" t="s">
        <v>42</v>
      </c>
      <c r="B15" s="3"/>
      <c r="C15" s="3"/>
      <c r="D15" s="3"/>
      <c r="E15" s="3"/>
      <c r="F15" s="3"/>
      <c r="G15" s="7"/>
    </row>
    <row r="16" spans="1:7" ht="12.75" customHeight="1" thickBot="1">
      <c r="A16" s="1"/>
      <c r="B16" s="1"/>
      <c r="C16" s="1"/>
      <c r="D16" s="1"/>
      <c r="E16" s="1"/>
      <c r="F16" s="1"/>
    </row>
    <row r="17" spans="1:7" ht="12.75" customHeight="1" thickTop="1" thickBot="1">
      <c r="A17" s="13" t="s">
        <v>43</v>
      </c>
      <c r="B17" s="14" t="s">
        <v>44</v>
      </c>
      <c r="C17" s="14" t="s">
        <v>45</v>
      </c>
      <c r="D17" s="14" t="s">
        <v>46</v>
      </c>
      <c r="E17" s="14" t="s">
        <v>47</v>
      </c>
      <c r="F17" s="14" t="s">
        <v>48</v>
      </c>
      <c r="G17" s="15" t="s">
        <v>49</v>
      </c>
    </row>
    <row r="18" spans="1:7" ht="12.75" customHeight="1" thickTop="1">
      <c r="A18" s="1" t="s">
        <v>50</v>
      </c>
      <c r="B18" s="1"/>
      <c r="C18" s="1"/>
      <c r="D18" s="1"/>
      <c r="E18" s="1"/>
      <c r="F18" s="1"/>
      <c r="G18" s="1"/>
    </row>
    <row r="19" spans="1:7" ht="12.75" customHeight="1">
      <c r="A19" s="67" t="s">
        <v>122</v>
      </c>
      <c r="B19" s="159" t="s">
        <v>120</v>
      </c>
      <c r="C19" s="179" t="s">
        <v>33</v>
      </c>
      <c r="D19" s="5" t="s">
        <v>36</v>
      </c>
      <c r="E19" s="68" t="s">
        <v>199</v>
      </c>
      <c r="F19" s="117" t="s">
        <v>202</v>
      </c>
      <c r="G19" s="68" t="s">
        <v>201</v>
      </c>
    </row>
    <row r="20" spans="1:7" ht="12.75" customHeight="1">
      <c r="A20" s="1" t="s">
        <v>51</v>
      </c>
      <c r="B20" s="1"/>
      <c r="C20" s="1"/>
      <c r="D20" s="1"/>
      <c r="E20" s="1"/>
      <c r="F20" s="2"/>
      <c r="G20" s="18"/>
    </row>
    <row r="21" spans="1:7" ht="12.75" customHeight="1">
      <c r="A21" s="19"/>
      <c r="B21" s="20"/>
      <c r="C21" s="20"/>
      <c r="D21" s="20"/>
      <c r="E21" s="20"/>
      <c r="F21" s="97" t="s">
        <v>126</v>
      </c>
      <c r="G21" s="98" t="s">
        <v>148</v>
      </c>
    </row>
    <row r="22" spans="1:7" ht="12.75" customHeight="1">
      <c r="A22" s="21"/>
      <c r="B22" s="102" t="str">
        <f>cargo&amp;": "&amp;responsable</f>
        <v>DIRECTOR GENERAL: JORGE L. DÁVALOS MICELI</v>
      </c>
      <c r="C22" s="2"/>
      <c r="D22" s="2"/>
      <c r="E22" s="2"/>
      <c r="F22" s="73" t="s">
        <v>127</v>
      </c>
      <c r="G22" s="99" t="s">
        <v>147</v>
      </c>
    </row>
    <row r="23" spans="1:7" ht="12.75" customHeight="1">
      <c r="A23" s="22"/>
      <c r="B23" s="23"/>
      <c r="C23" s="23"/>
      <c r="D23" s="23"/>
      <c r="E23" s="23"/>
      <c r="F23" s="100" t="s">
        <v>53</v>
      </c>
      <c r="G23" s="101" t="s">
        <v>149</v>
      </c>
    </row>
    <row r="24" spans="1:7" ht="12.75" customHeight="1">
      <c r="G24" s="36" t="s">
        <v>54</v>
      </c>
    </row>
  </sheetData>
  <mergeCells count="3">
    <mergeCell ref="B4:E6"/>
    <mergeCell ref="B8:E12"/>
    <mergeCell ref="A2:E3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showZeros="0" workbookViewId="0"/>
  </sheetViews>
  <sheetFormatPr baseColWidth="10" defaultColWidth="9.140625" defaultRowHeight="12.75" customHeight="1"/>
  <cols>
    <col min="1" max="1" width="11.7109375" customWidth="1"/>
    <col min="2" max="2" width="20.7109375" customWidth="1"/>
    <col min="3" max="3" width="7.42578125" customWidth="1"/>
    <col min="4" max="5" width="9.7109375" customWidth="1"/>
    <col min="6" max="6" width="11.7109375" customWidth="1"/>
    <col min="7" max="7" width="6.7109375" customWidth="1"/>
    <col min="8" max="8" width="15.7109375" customWidth="1"/>
  </cols>
  <sheetData>
    <row r="1" spans="1:8" ht="12.75" customHeight="1" thickBot="1">
      <c r="A1" s="1" t="s">
        <v>40</v>
      </c>
      <c r="B1" s="1"/>
      <c r="C1" s="1"/>
      <c r="D1" s="1"/>
      <c r="E1" s="1"/>
      <c r="F1" s="1"/>
      <c r="G1" s="1"/>
    </row>
    <row r="2" spans="1:8" ht="15" customHeight="1" thickTop="1">
      <c r="A2" s="196" t="str">
        <f>razonsocial</f>
        <v>Neodata, S.A. de C.V.</v>
      </c>
      <c r="B2" s="197"/>
      <c r="C2" s="197"/>
      <c r="D2" s="197"/>
      <c r="E2" s="197"/>
      <c r="F2" s="197"/>
      <c r="G2" s="197"/>
      <c r="H2" s="25"/>
    </row>
    <row r="3" spans="1:8" ht="15" customHeight="1">
      <c r="A3" s="198"/>
      <c r="B3" s="199"/>
      <c r="C3" s="199"/>
      <c r="D3" s="199"/>
      <c r="E3" s="199"/>
      <c r="F3" s="199"/>
      <c r="G3" s="199"/>
      <c r="H3" s="180"/>
    </row>
    <row r="4" spans="1:8" ht="12.75" customHeight="1">
      <c r="A4" s="71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190"/>
      <c r="F4" s="2"/>
      <c r="G4" s="2"/>
      <c r="H4" s="27"/>
    </row>
    <row r="5" spans="1:8" ht="12.75" customHeight="1">
      <c r="A5" s="26"/>
      <c r="B5" s="190"/>
      <c r="C5" s="190"/>
      <c r="D5" s="190"/>
      <c r="E5" s="190"/>
      <c r="F5" s="2"/>
      <c r="G5" s="2"/>
      <c r="H5" s="27"/>
    </row>
    <row r="6" spans="1:8" ht="12.75" customHeight="1">
      <c r="A6" s="26"/>
      <c r="B6" s="190"/>
      <c r="C6" s="190"/>
      <c r="D6" s="190"/>
      <c r="E6" s="190"/>
      <c r="F6" s="2"/>
      <c r="G6" s="2"/>
      <c r="H6" s="27"/>
    </row>
    <row r="7" spans="1:8" ht="12.75" customHeight="1">
      <c r="A7" s="71" t="s">
        <v>117</v>
      </c>
      <c r="B7" s="64" t="str">
        <f>numerodeconcurso</f>
        <v>2009/0257-0001</v>
      </c>
      <c r="C7" s="2"/>
      <c r="D7" s="37"/>
      <c r="E7" s="73"/>
      <c r="F7" s="73" t="s">
        <v>123</v>
      </c>
      <c r="G7" s="2" t="str">
        <f>plazocalculado&amp;" días naturales"</f>
        <v>153 días naturales</v>
      </c>
      <c r="H7" s="27"/>
    </row>
    <row r="8" spans="1:8" ht="12.75" customHeight="1">
      <c r="A8" s="71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191"/>
      <c r="F8" s="152"/>
      <c r="G8" s="73" t="s">
        <v>41</v>
      </c>
      <c r="H8" s="148">
        <f>fechadeconcurso</f>
        <v>40017</v>
      </c>
    </row>
    <row r="9" spans="1:8" ht="12.75" customHeight="1">
      <c r="A9" s="26"/>
      <c r="B9" s="191"/>
      <c r="C9" s="191"/>
      <c r="D9" s="191"/>
      <c r="E9" s="191"/>
      <c r="F9" s="152"/>
      <c r="G9" s="2"/>
      <c r="H9" s="39"/>
    </row>
    <row r="10" spans="1:8" ht="12.75" customHeight="1">
      <c r="A10" s="26"/>
      <c r="B10" s="191"/>
      <c r="C10" s="191"/>
      <c r="D10" s="191"/>
      <c r="E10" s="191"/>
      <c r="F10" s="152"/>
      <c r="G10" s="73" t="s">
        <v>124</v>
      </c>
      <c r="H10" s="148">
        <f>fechainicio</f>
        <v>40026</v>
      </c>
    </row>
    <row r="11" spans="1:8" ht="12.75" customHeight="1">
      <c r="A11" s="26"/>
      <c r="B11" s="191"/>
      <c r="C11" s="191"/>
      <c r="D11" s="191"/>
      <c r="E11" s="191"/>
      <c r="F11" s="152"/>
      <c r="G11" s="73" t="s">
        <v>125</v>
      </c>
      <c r="H11" s="148">
        <f>fechaterminacion</f>
        <v>40178</v>
      </c>
    </row>
    <row r="12" spans="1:8" ht="12.75" customHeight="1">
      <c r="A12" s="26"/>
      <c r="B12" s="191"/>
      <c r="C12" s="191"/>
      <c r="D12" s="191"/>
      <c r="E12" s="191"/>
      <c r="F12" s="152"/>
      <c r="G12" s="2"/>
      <c r="H12" s="27"/>
    </row>
    <row r="13" spans="1:8" ht="12.75" customHeight="1" thickBot="1">
      <c r="A13" s="72" t="s">
        <v>118</v>
      </c>
      <c r="B13" s="28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28"/>
      <c r="H13" s="29"/>
    </row>
    <row r="14" spans="1:8" ht="12.75" customHeight="1" thickTop="1">
      <c r="A14" s="1"/>
      <c r="B14" s="1"/>
      <c r="C14" s="1"/>
      <c r="D14" s="1"/>
      <c r="E14" s="1"/>
      <c r="F14" s="1"/>
      <c r="G14" s="1"/>
    </row>
    <row r="15" spans="1:8" ht="12.75" customHeight="1">
      <c r="A15" s="9" t="s">
        <v>55</v>
      </c>
      <c r="B15" s="3"/>
      <c r="C15" s="3"/>
      <c r="D15" s="3"/>
      <c r="E15" s="3"/>
      <c r="F15" s="3"/>
      <c r="G15" s="3"/>
    </row>
    <row r="16" spans="1:8" ht="12.75" customHeight="1" thickBot="1">
      <c r="A16" s="1"/>
      <c r="B16" s="1"/>
      <c r="C16" s="1"/>
      <c r="D16" s="1"/>
      <c r="E16" s="1"/>
      <c r="F16" s="1"/>
      <c r="G16" s="1"/>
    </row>
    <row r="17" spans="1:8" ht="12.75" customHeight="1" thickTop="1" thickBot="1">
      <c r="A17" s="10" t="s">
        <v>43</v>
      </c>
      <c r="B17" s="11" t="s">
        <v>44</v>
      </c>
      <c r="C17" s="11" t="s">
        <v>45</v>
      </c>
      <c r="D17" s="11" t="s">
        <v>46</v>
      </c>
      <c r="E17" s="11" t="s">
        <v>47</v>
      </c>
      <c r="F17" s="11" t="s">
        <v>49</v>
      </c>
      <c r="G17" s="11" t="s">
        <v>56</v>
      </c>
      <c r="H17" s="12" t="s">
        <v>254</v>
      </c>
    </row>
    <row r="18" spans="1:8" ht="12.75" customHeight="1" thickTop="1">
      <c r="A18" s="1" t="s">
        <v>50</v>
      </c>
      <c r="B18" s="1"/>
      <c r="C18" s="1"/>
      <c r="D18" s="1"/>
      <c r="E18" s="1"/>
      <c r="F18" s="1"/>
      <c r="G18" s="1"/>
    </row>
    <row r="19" spans="1:8" ht="68.25" customHeight="1">
      <c r="A19" s="67" t="s">
        <v>119</v>
      </c>
      <c r="B19" s="159" t="s">
        <v>120</v>
      </c>
      <c r="C19" s="4" t="s">
        <v>33</v>
      </c>
      <c r="D19" s="5" t="s">
        <v>36</v>
      </c>
      <c r="E19" s="68" t="s">
        <v>199</v>
      </c>
      <c r="F19" s="68" t="s">
        <v>201</v>
      </c>
      <c r="G19" s="6" t="s">
        <v>200</v>
      </c>
    </row>
    <row r="20" spans="1:8" ht="12.75" customHeight="1">
      <c r="H20" s="36" t="s">
        <v>54</v>
      </c>
    </row>
  </sheetData>
  <mergeCells count="3">
    <mergeCell ref="B8:E12"/>
    <mergeCell ref="A2:G3"/>
    <mergeCell ref="B4:E6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showZeros="0" workbookViewId="0"/>
  </sheetViews>
  <sheetFormatPr baseColWidth="10" defaultColWidth="9.140625" defaultRowHeight="12.75" customHeight="1"/>
  <cols>
    <col min="1" max="1" width="11.7109375" customWidth="1"/>
    <col min="2" max="2" width="20.7109375" customWidth="1"/>
    <col min="3" max="3" width="6.7109375" customWidth="1"/>
    <col min="4" max="6" width="9.7109375" customWidth="1"/>
    <col min="7" max="7" width="20.7109375" customWidth="1"/>
    <col min="8" max="9" width="14.7109375" customWidth="1"/>
  </cols>
  <sheetData>
    <row r="1" spans="1:9" ht="12.75" customHeight="1" thickBot="1">
      <c r="A1" s="1" t="s">
        <v>40</v>
      </c>
      <c r="B1" s="1"/>
      <c r="C1" s="1"/>
      <c r="D1" s="1"/>
      <c r="E1" s="1"/>
      <c r="F1" s="1"/>
      <c r="G1" s="1"/>
      <c r="H1" s="1"/>
    </row>
    <row r="2" spans="1:9" ht="15" customHeight="1" thickTop="1">
      <c r="A2" s="192" t="str">
        <f>razonsocial</f>
        <v>Neodata, S.A. de C.V.</v>
      </c>
      <c r="B2" s="193"/>
      <c r="C2" s="193"/>
      <c r="D2" s="193"/>
      <c r="E2" s="193"/>
      <c r="F2" s="193"/>
      <c r="G2" s="193"/>
      <c r="H2" s="168"/>
      <c r="I2" s="169"/>
    </row>
    <row r="3" spans="1:9" ht="15" customHeight="1">
      <c r="A3" s="194"/>
      <c r="B3" s="195"/>
      <c r="C3" s="195"/>
      <c r="D3" s="195"/>
      <c r="E3" s="195"/>
      <c r="F3" s="195"/>
      <c r="G3" s="195"/>
      <c r="H3" s="181"/>
      <c r="I3" s="182"/>
    </row>
    <row r="4" spans="1:9" ht="12.75" customHeight="1">
      <c r="A4" s="71" t="s">
        <v>115</v>
      </c>
      <c r="B4" s="191" t="str">
        <f>nombrecliente</f>
        <v>Sistema de Comunicaciones y Transportes, Sistema de Transporte Colectivo Metro, Administración General de Recursos, Línea 12 (Línea Dorada)</v>
      </c>
      <c r="C4" s="191"/>
      <c r="D4" s="191"/>
      <c r="E4" s="191"/>
      <c r="F4" s="191"/>
      <c r="G4" s="2"/>
      <c r="H4" s="2"/>
      <c r="I4" s="30"/>
    </row>
    <row r="5" spans="1:9" ht="12.75" customHeight="1">
      <c r="A5" s="26"/>
      <c r="B5" s="191"/>
      <c r="C5" s="191"/>
      <c r="D5" s="191"/>
      <c r="E5" s="191"/>
      <c r="F5" s="191"/>
      <c r="G5" s="2"/>
      <c r="H5" s="2"/>
      <c r="I5" s="30"/>
    </row>
    <row r="6" spans="1:9" ht="12.75" customHeight="1">
      <c r="A6" s="26"/>
      <c r="B6" s="191"/>
      <c r="C6" s="191"/>
      <c r="D6" s="191"/>
      <c r="E6" s="191"/>
      <c r="F6" s="191"/>
      <c r="G6" s="2"/>
      <c r="H6" s="2"/>
      <c r="I6" s="30"/>
    </row>
    <row r="7" spans="1:9" ht="12.75" customHeight="1">
      <c r="A7" s="71" t="s">
        <v>117</v>
      </c>
      <c r="B7" s="64" t="str">
        <f>numerodeconcurso</f>
        <v>2009/0257-0001</v>
      </c>
      <c r="C7" s="2"/>
      <c r="D7" s="37"/>
      <c r="E7" s="2"/>
      <c r="F7" s="2"/>
      <c r="G7" s="2"/>
      <c r="H7" s="2"/>
      <c r="I7" s="27"/>
    </row>
    <row r="8" spans="1:9" ht="12.75" customHeight="1">
      <c r="A8" s="71" t="s">
        <v>116</v>
      </c>
      <c r="B8" s="1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0"/>
      <c r="D8" s="190"/>
      <c r="E8" s="190"/>
      <c r="F8" s="190"/>
      <c r="G8" s="73" t="s">
        <v>41</v>
      </c>
      <c r="H8" s="149">
        <f>fechadeconcurso</f>
        <v>40017</v>
      </c>
      <c r="I8" s="30"/>
    </row>
    <row r="9" spans="1:9" ht="12.75" customHeight="1">
      <c r="A9" s="26"/>
      <c r="B9" s="190"/>
      <c r="C9" s="190"/>
      <c r="D9" s="190"/>
      <c r="E9" s="190"/>
      <c r="F9" s="190"/>
      <c r="G9" s="73" t="s">
        <v>123</v>
      </c>
      <c r="H9" s="135" t="str">
        <f>plazocalculado&amp;" días naturales"</f>
        <v>153 días naturales</v>
      </c>
      <c r="I9" s="30"/>
    </row>
    <row r="10" spans="1:9" ht="12.75" customHeight="1">
      <c r="A10" s="26"/>
      <c r="B10" s="190"/>
      <c r="C10" s="190"/>
      <c r="D10" s="190"/>
      <c r="E10" s="190"/>
      <c r="F10" s="190"/>
      <c r="G10" s="73" t="s">
        <v>124</v>
      </c>
      <c r="H10" s="149">
        <f>fechainicio</f>
        <v>40026</v>
      </c>
      <c r="I10" s="30"/>
    </row>
    <row r="11" spans="1:9" ht="12.75" customHeight="1">
      <c r="A11" s="26"/>
      <c r="B11" s="190"/>
      <c r="C11" s="190"/>
      <c r="D11" s="190"/>
      <c r="E11" s="190"/>
      <c r="F11" s="190"/>
      <c r="G11" s="73" t="s">
        <v>125</v>
      </c>
      <c r="H11" s="149">
        <f>fechaterminacion</f>
        <v>40178</v>
      </c>
      <c r="I11" s="30"/>
    </row>
    <row r="12" spans="1:9" ht="12.75" customHeight="1">
      <c r="A12" s="26"/>
      <c r="B12" s="190"/>
      <c r="C12" s="190"/>
      <c r="D12" s="190"/>
      <c r="E12" s="190"/>
      <c r="F12" s="190"/>
      <c r="G12" s="2"/>
      <c r="H12" s="2"/>
      <c r="I12" s="30"/>
    </row>
    <row r="13" spans="1:9" ht="12.75" customHeight="1">
      <c r="A13" s="72" t="s">
        <v>118</v>
      </c>
      <c r="B13" s="65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28"/>
      <c r="H13" s="28"/>
      <c r="I13" s="31"/>
    </row>
    <row r="14" spans="1:9" ht="12.75" customHeight="1">
      <c r="A14" s="1"/>
      <c r="B14" s="1"/>
      <c r="C14" s="1"/>
      <c r="D14" s="1"/>
      <c r="E14" s="1"/>
      <c r="F14" s="1"/>
      <c r="G14" s="1"/>
      <c r="H14" s="1"/>
    </row>
    <row r="15" spans="1:9" ht="12.75" customHeight="1">
      <c r="A15" s="9" t="s">
        <v>55</v>
      </c>
      <c r="B15" s="3"/>
      <c r="C15" s="3"/>
      <c r="D15" s="3"/>
      <c r="E15" s="3"/>
      <c r="F15" s="3"/>
      <c r="G15" s="3"/>
      <c r="H15" s="3"/>
      <c r="I15" s="7"/>
    </row>
    <row r="16" spans="1:9" ht="12.75" customHeight="1">
      <c r="A16" s="1"/>
      <c r="B16" s="1"/>
      <c r="C16" s="1"/>
      <c r="D16" s="1"/>
      <c r="E16" s="1"/>
      <c r="F16" s="1"/>
      <c r="G16" s="1"/>
      <c r="H16" s="1"/>
    </row>
    <row r="17" spans="1:9" ht="12.75" customHeight="1">
      <c r="A17" s="13" t="s">
        <v>43</v>
      </c>
      <c r="B17" s="14" t="s">
        <v>44</v>
      </c>
      <c r="C17" s="14" t="s">
        <v>45</v>
      </c>
      <c r="D17" s="14" t="s">
        <v>46</v>
      </c>
      <c r="E17" s="14" t="str">
        <f>"Precio "&amp;remateprimeramoneda</f>
        <v>Precio M.N.</v>
      </c>
      <c r="F17" s="14" t="str">
        <f>"Precio "&amp;rematesegundamoneda</f>
        <v>Precio USD</v>
      </c>
      <c r="G17" s="14" t="s">
        <v>48</v>
      </c>
      <c r="H17" s="155" t="str">
        <f>"Importe "&amp;primeramoneda</f>
        <v>Importe PESOS</v>
      </c>
      <c r="I17" s="156" t="str">
        <f>"Importe "&amp;segundamoneda</f>
        <v>Importe DÓLARES</v>
      </c>
    </row>
    <row r="18" spans="1:9" ht="12.75" customHeight="1">
      <c r="A18" s="1" t="s">
        <v>50</v>
      </c>
      <c r="B18" s="1"/>
      <c r="C18" s="1"/>
      <c r="D18" s="1"/>
      <c r="E18" s="1"/>
      <c r="F18" s="1"/>
      <c r="G18" s="1"/>
      <c r="H18" s="1"/>
      <c r="I18" s="1"/>
    </row>
    <row r="19" spans="1:9" ht="12.75" customHeight="1">
      <c r="A19" s="67" t="s">
        <v>119</v>
      </c>
      <c r="B19" s="159" t="s">
        <v>120</v>
      </c>
      <c r="C19" s="4" t="s">
        <v>33</v>
      </c>
      <c r="D19" s="5" t="s">
        <v>36</v>
      </c>
      <c r="E19" s="68" t="s">
        <v>199</v>
      </c>
      <c r="F19" s="68" t="s">
        <v>134</v>
      </c>
      <c r="G19" s="117" t="s">
        <v>144</v>
      </c>
      <c r="H19" s="68" t="s">
        <v>201</v>
      </c>
      <c r="I19" s="68" t="s">
        <v>136</v>
      </c>
    </row>
    <row r="20" spans="1:9" ht="12.75" customHeight="1">
      <c r="A20" s="1" t="s">
        <v>51</v>
      </c>
      <c r="B20" s="1"/>
      <c r="C20" s="1"/>
      <c r="D20" s="1"/>
      <c r="E20" s="1"/>
      <c r="F20" s="1"/>
      <c r="G20" s="1"/>
      <c r="H20" s="1"/>
    </row>
    <row r="21" spans="1:9" ht="12.75" customHeight="1">
      <c r="A21" s="118"/>
      <c r="B21" s="119"/>
      <c r="C21" s="119"/>
      <c r="D21" s="119"/>
      <c r="E21" s="119"/>
      <c r="F21" s="119"/>
      <c r="G21" s="119"/>
      <c r="H21" s="119"/>
      <c r="I21" s="120"/>
    </row>
    <row r="22" spans="1:9" ht="12.75" customHeight="1">
      <c r="A22" s="121"/>
      <c r="B22" s="2" t="str">
        <f>cargo&amp;": "&amp;responsable</f>
        <v>DIRECTOR GENERAL: JORGE L. DÁVALOS MICELI</v>
      </c>
      <c r="C22" s="2"/>
      <c r="D22" s="2"/>
      <c r="E22" s="2"/>
      <c r="F22" s="2"/>
      <c r="G22" s="17" t="s">
        <v>126</v>
      </c>
      <c r="H22" s="128" t="s">
        <v>148</v>
      </c>
      <c r="I22" s="129" t="s">
        <v>143</v>
      </c>
    </row>
    <row r="23" spans="1:9" ht="12.75" customHeight="1">
      <c r="A23" s="121"/>
      <c r="B23" s="18"/>
      <c r="C23" s="2"/>
      <c r="D23" s="2"/>
      <c r="E23" s="2"/>
      <c r="F23" s="2"/>
      <c r="G23" s="17" t="s">
        <v>52</v>
      </c>
      <c r="H23" s="128" t="s">
        <v>147</v>
      </c>
      <c r="I23" s="129" t="s">
        <v>139</v>
      </c>
    </row>
    <row r="24" spans="1:9">
      <c r="A24" s="130"/>
      <c r="B24" s="136" t="str">
        <f>"Parcial "&amp;primeramoneda</f>
        <v>Parcial PESOS</v>
      </c>
      <c r="C24" s="131" t="s">
        <v>137</v>
      </c>
      <c r="D24" s="35"/>
      <c r="E24" s="35"/>
      <c r="F24" s="2"/>
      <c r="G24" s="18"/>
      <c r="H24" s="8"/>
      <c r="I24" s="122"/>
    </row>
    <row r="25" spans="1:9" ht="12.75" customHeight="1">
      <c r="A25" s="130"/>
      <c r="B25" s="136" t="str">
        <f>"Parcial "&amp;segundamoneda</f>
        <v>Parcial DÓLARES</v>
      </c>
      <c r="C25" s="131" t="s">
        <v>140</v>
      </c>
      <c r="D25" s="35"/>
      <c r="E25" s="35"/>
      <c r="F25" s="2"/>
      <c r="G25" s="18"/>
      <c r="H25" s="8"/>
      <c r="I25" s="122"/>
    </row>
    <row r="26" spans="1:9" ht="12.75" customHeight="1">
      <c r="A26" s="130"/>
      <c r="B26" s="136"/>
      <c r="C26" s="2"/>
      <c r="D26" s="2"/>
      <c r="E26" s="2"/>
      <c r="F26" s="2"/>
      <c r="G26" s="17" t="s">
        <v>53</v>
      </c>
      <c r="H26" s="128" t="s">
        <v>149</v>
      </c>
      <c r="I26" s="129" t="s">
        <v>141</v>
      </c>
    </row>
    <row r="27" spans="1:9" ht="12.75" customHeight="1">
      <c r="A27" s="130"/>
      <c r="B27" s="136" t="str">
        <f>"Acumulado "&amp;primeramoneda</f>
        <v>Acumulado PESOS</v>
      </c>
      <c r="C27" s="131" t="s">
        <v>138</v>
      </c>
      <c r="D27" s="35"/>
      <c r="E27" s="35"/>
      <c r="F27" s="2"/>
      <c r="G27" s="18"/>
      <c r="H27" s="8"/>
      <c r="I27" s="122"/>
    </row>
    <row r="28" spans="1:9" ht="12.75" customHeight="1">
      <c r="A28" s="133"/>
      <c r="B28" s="137" t="str">
        <f>"Acumulado "&amp;segundamoneda</f>
        <v>Acumulado DÓLARES</v>
      </c>
      <c r="C28" s="132" t="s">
        <v>142</v>
      </c>
      <c r="D28" s="123"/>
      <c r="E28" s="123"/>
      <c r="F28" s="124"/>
      <c r="G28" s="125"/>
      <c r="H28" s="126"/>
      <c r="I28" s="127"/>
    </row>
    <row r="29" spans="1:9" ht="12.75" customHeight="1">
      <c r="I29" s="36" t="s">
        <v>54</v>
      </c>
    </row>
  </sheetData>
  <mergeCells count="3">
    <mergeCell ref="B4:F6"/>
    <mergeCell ref="B8:F12"/>
    <mergeCell ref="A2:G3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workbookViewId="0"/>
  </sheetViews>
  <sheetFormatPr baseColWidth="10" defaultColWidth="9.140625" defaultRowHeight="12.75" customHeight="1"/>
  <cols>
    <col min="1" max="1" width="11.7109375" customWidth="1"/>
    <col min="2" max="2" width="20.7109375" customWidth="1"/>
    <col min="3" max="3" width="6.7109375" customWidth="1"/>
    <col min="4" max="6" width="9.7109375" customWidth="1"/>
    <col min="7" max="7" width="20.7109375" customWidth="1"/>
    <col min="8" max="9" width="10.7109375" customWidth="1"/>
    <col min="10" max="10" width="15.7109375" customWidth="1"/>
  </cols>
  <sheetData>
    <row r="1" spans="1:10" ht="12.75" customHeight="1" thickBot="1">
      <c r="A1" s="1" t="s">
        <v>40</v>
      </c>
      <c r="B1" s="1"/>
      <c r="C1" s="1"/>
      <c r="D1" s="1"/>
      <c r="E1" s="1"/>
      <c r="F1" s="1"/>
      <c r="G1" s="1"/>
      <c r="H1" s="1"/>
    </row>
    <row r="2" spans="1:10" ht="15" customHeight="1" thickTop="1">
      <c r="A2" s="192" t="str">
        <f>razonsocial</f>
        <v>Neodata, S.A. de C.V.</v>
      </c>
      <c r="B2" s="193"/>
      <c r="C2" s="193"/>
      <c r="D2" s="193"/>
      <c r="E2" s="193"/>
      <c r="F2" s="193"/>
      <c r="G2" s="193"/>
      <c r="H2" s="193"/>
      <c r="I2" s="168"/>
      <c r="J2" s="169"/>
    </row>
    <row r="3" spans="1:10" ht="15" customHeight="1">
      <c r="A3" s="194"/>
      <c r="B3" s="195"/>
      <c r="C3" s="195"/>
      <c r="D3" s="195"/>
      <c r="E3" s="195"/>
      <c r="F3" s="195"/>
      <c r="G3" s="195"/>
      <c r="H3" s="195"/>
      <c r="I3" s="181"/>
      <c r="J3" s="182"/>
    </row>
    <row r="4" spans="1:10" ht="12.75" customHeight="1">
      <c r="A4" s="71" t="s">
        <v>115</v>
      </c>
      <c r="B4" s="191" t="str">
        <f>nombrecliente</f>
        <v>Sistema de Comunicaciones y Transportes, Sistema de Transporte Colectivo Metro, Administración General de Recursos, Línea 12 (Línea Dorada)</v>
      </c>
      <c r="C4" s="191"/>
      <c r="D4" s="191"/>
      <c r="E4" s="191"/>
      <c r="F4" s="191"/>
      <c r="G4" s="191"/>
      <c r="H4" s="2"/>
      <c r="I4" s="2"/>
      <c r="J4" s="30"/>
    </row>
    <row r="5" spans="1:10" ht="12.75" customHeight="1">
      <c r="A5" s="26"/>
      <c r="B5" s="191"/>
      <c r="C5" s="191"/>
      <c r="D5" s="191"/>
      <c r="E5" s="191"/>
      <c r="F5" s="191"/>
      <c r="G5" s="191"/>
      <c r="H5" s="2"/>
      <c r="I5" s="2"/>
      <c r="J5" s="30"/>
    </row>
    <row r="6" spans="1:10" ht="12.75" customHeight="1">
      <c r="A6" s="26"/>
      <c r="B6" s="191"/>
      <c r="C6" s="191"/>
      <c r="D6" s="191"/>
      <c r="E6" s="191"/>
      <c r="F6" s="191"/>
      <c r="G6" s="191"/>
      <c r="H6" s="2"/>
      <c r="I6" s="2"/>
      <c r="J6" s="30"/>
    </row>
    <row r="7" spans="1:10" ht="12.75" customHeight="1">
      <c r="A7" s="71" t="s">
        <v>117</v>
      </c>
      <c r="B7" s="64" t="str">
        <f>numerodeconcurso</f>
        <v>2009/0257-0001</v>
      </c>
      <c r="C7" s="2"/>
      <c r="D7" s="37"/>
      <c r="E7" s="2"/>
      <c r="F7" s="2"/>
      <c r="G7" s="2"/>
      <c r="H7" s="2"/>
      <c r="I7" s="2"/>
      <c r="J7" s="27"/>
    </row>
    <row r="8" spans="1:10" ht="12.75" customHeight="1">
      <c r="A8" s="71" t="s">
        <v>116</v>
      </c>
      <c r="B8" s="1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0"/>
      <c r="D8" s="190"/>
      <c r="E8" s="190"/>
      <c r="F8" s="190"/>
      <c r="G8" s="190"/>
      <c r="H8" s="73" t="s">
        <v>41</v>
      </c>
      <c r="I8" s="149">
        <f>fechadeconcurso</f>
        <v>40017</v>
      </c>
      <c r="J8" s="30"/>
    </row>
    <row r="9" spans="1:10" ht="12.75" customHeight="1">
      <c r="A9" s="26"/>
      <c r="B9" s="190"/>
      <c r="C9" s="190"/>
      <c r="D9" s="190"/>
      <c r="E9" s="190"/>
      <c r="F9" s="190"/>
      <c r="G9" s="190"/>
      <c r="H9" s="73" t="s">
        <v>123</v>
      </c>
      <c r="I9" s="135" t="str">
        <f>plazocalculado&amp;" días naturales"</f>
        <v>153 días naturales</v>
      </c>
      <c r="J9" s="30"/>
    </row>
    <row r="10" spans="1:10" ht="12.75" customHeight="1">
      <c r="A10" s="26"/>
      <c r="B10" s="190"/>
      <c r="C10" s="190"/>
      <c r="D10" s="190"/>
      <c r="E10" s="190"/>
      <c r="F10" s="190"/>
      <c r="G10" s="190"/>
      <c r="H10" s="73" t="s">
        <v>124</v>
      </c>
      <c r="I10" s="149">
        <f>fechainicio</f>
        <v>40026</v>
      </c>
      <c r="J10" s="30"/>
    </row>
    <row r="11" spans="1:10" ht="12.75" customHeight="1">
      <c r="A11" s="26"/>
      <c r="B11" s="190"/>
      <c r="C11" s="190"/>
      <c r="D11" s="190"/>
      <c r="E11" s="190"/>
      <c r="F11" s="190"/>
      <c r="G11" s="190"/>
      <c r="H11" s="73" t="s">
        <v>125</v>
      </c>
      <c r="I11" s="149">
        <f>fechaterminacion</f>
        <v>40178</v>
      </c>
      <c r="J11" s="30"/>
    </row>
    <row r="12" spans="1:10" ht="12.75" customHeight="1">
      <c r="A12" s="26"/>
      <c r="B12" s="190"/>
      <c r="C12" s="190"/>
      <c r="D12" s="190"/>
      <c r="E12" s="190"/>
      <c r="F12" s="190"/>
      <c r="G12" s="190"/>
      <c r="H12" s="2"/>
      <c r="I12" s="2"/>
      <c r="J12" s="30"/>
    </row>
    <row r="13" spans="1:10" ht="12.75" customHeight="1" thickBot="1">
      <c r="A13" s="72" t="s">
        <v>118</v>
      </c>
      <c r="B13" s="65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28"/>
      <c r="H13" s="28"/>
      <c r="I13" s="28"/>
      <c r="J13" s="31"/>
    </row>
    <row r="14" spans="1:10" ht="12.75" customHeight="1" thickTop="1">
      <c r="A14" s="1"/>
      <c r="B14" s="1"/>
      <c r="C14" s="1"/>
      <c r="D14" s="1"/>
      <c r="E14" s="1"/>
      <c r="F14" s="1"/>
      <c r="G14" s="1"/>
      <c r="H14" s="1"/>
    </row>
    <row r="15" spans="1:10" ht="12.75" customHeight="1">
      <c r="A15" s="9" t="s">
        <v>55</v>
      </c>
      <c r="B15" s="3"/>
      <c r="C15" s="3"/>
      <c r="D15" s="3"/>
      <c r="E15" s="3"/>
      <c r="F15" s="3"/>
      <c r="G15" s="3"/>
      <c r="H15" s="3"/>
      <c r="I15" s="7"/>
    </row>
    <row r="16" spans="1:10" ht="12.75" customHeight="1" thickBot="1">
      <c r="A16" s="1"/>
      <c r="B16" s="1"/>
      <c r="C16" s="1"/>
      <c r="D16" s="1"/>
      <c r="E16" s="1"/>
      <c r="F16" s="1"/>
      <c r="G16" s="1"/>
      <c r="H16" s="1"/>
    </row>
    <row r="17" spans="1:10" ht="24" thickTop="1" thickBot="1">
      <c r="A17" s="13" t="s">
        <v>43</v>
      </c>
      <c r="B17" s="14" t="s">
        <v>44</v>
      </c>
      <c r="C17" s="14" t="s">
        <v>45</v>
      </c>
      <c r="D17" s="14" t="s">
        <v>46</v>
      </c>
      <c r="E17" s="157" t="str">
        <f>"Precio "&amp;remateprimeramoneda</f>
        <v>Precio M.N.</v>
      </c>
      <c r="F17" s="157" t="str">
        <f>"Precio "&amp;rematesegundamoneda</f>
        <v>Precio USD</v>
      </c>
      <c r="G17" s="14" t="s">
        <v>48</v>
      </c>
      <c r="H17" s="154" t="str">
        <f>"Importe "&amp;primeramoneda</f>
        <v>Importe PESOS</v>
      </c>
      <c r="I17" s="154" t="str">
        <f>"Importe "&amp;segundamoneda</f>
        <v>Importe DÓLARES</v>
      </c>
      <c r="J17" s="15" t="s">
        <v>254</v>
      </c>
    </row>
    <row r="18" spans="1:10" ht="12.75" customHeight="1" thickTop="1">
      <c r="A18" s="1" t="s">
        <v>50</v>
      </c>
      <c r="B18" s="1"/>
      <c r="C18" s="1"/>
      <c r="D18" s="1"/>
      <c r="E18" s="1"/>
      <c r="F18" s="1"/>
      <c r="G18" s="1"/>
      <c r="H18" s="1"/>
      <c r="I18" s="1"/>
    </row>
    <row r="19" spans="1:10" ht="64.5" customHeight="1">
      <c r="A19" s="67" t="s">
        <v>119</v>
      </c>
      <c r="B19" s="159" t="s">
        <v>120</v>
      </c>
      <c r="C19" s="4" t="s">
        <v>33</v>
      </c>
      <c r="D19" s="5" t="s">
        <v>36</v>
      </c>
      <c r="E19" s="68" t="s">
        <v>199</v>
      </c>
      <c r="F19" s="68" t="s">
        <v>134</v>
      </c>
      <c r="G19" s="153" t="s">
        <v>144</v>
      </c>
      <c r="H19" s="68" t="s">
        <v>201</v>
      </c>
      <c r="I19" s="68" t="s">
        <v>136</v>
      </c>
    </row>
    <row r="20" spans="1:10" ht="12.75" customHeight="1">
      <c r="A20" s="1" t="s">
        <v>51</v>
      </c>
      <c r="B20" s="1"/>
      <c r="C20" s="1"/>
      <c r="D20" s="1"/>
      <c r="E20" s="1"/>
      <c r="F20" s="1"/>
      <c r="G20" s="1"/>
      <c r="H20" s="1"/>
    </row>
    <row r="21" spans="1:10" ht="12.75" customHeight="1">
      <c r="A21" s="118"/>
      <c r="B21" s="119"/>
      <c r="C21" s="119"/>
      <c r="D21" s="119"/>
      <c r="E21" s="119"/>
      <c r="F21" s="119"/>
      <c r="G21" s="119"/>
      <c r="H21" s="119"/>
      <c r="I21" s="119"/>
      <c r="J21" s="120"/>
    </row>
    <row r="22" spans="1:10" ht="12.75" customHeight="1">
      <c r="A22" s="121"/>
      <c r="B22" s="2" t="str">
        <f>cargo&amp;": "&amp;responsable</f>
        <v>DIRECTOR GENERAL: JORGE L. DÁVALOS MICELI</v>
      </c>
      <c r="C22" s="2"/>
      <c r="D22" s="2"/>
      <c r="E22" s="2"/>
      <c r="F22" s="2"/>
      <c r="G22" s="17"/>
      <c r="H22" s="17" t="s">
        <v>126</v>
      </c>
      <c r="I22" s="128" t="s">
        <v>148</v>
      </c>
      <c r="J22" s="129" t="s">
        <v>143</v>
      </c>
    </row>
    <row r="23" spans="1:10" ht="12.75" customHeight="1">
      <c r="A23" s="121"/>
      <c r="B23" s="18"/>
      <c r="C23" s="2"/>
      <c r="D23" s="2"/>
      <c r="E23" s="2"/>
      <c r="F23" s="2"/>
      <c r="G23" s="17"/>
      <c r="H23" s="17" t="s">
        <v>52</v>
      </c>
      <c r="I23" s="128" t="s">
        <v>147</v>
      </c>
      <c r="J23" s="129" t="s">
        <v>139</v>
      </c>
    </row>
    <row r="24" spans="1:10">
      <c r="A24" s="130"/>
      <c r="B24" s="136" t="str">
        <f>"Parcial "&amp;primeramoneda</f>
        <v>Parcial PESOS</v>
      </c>
      <c r="C24" s="131" t="s">
        <v>137</v>
      </c>
      <c r="D24" s="35"/>
      <c r="E24" s="35"/>
      <c r="F24" s="2"/>
      <c r="G24" s="18"/>
      <c r="H24" s="18"/>
      <c r="I24" s="8"/>
      <c r="J24" s="122"/>
    </row>
    <row r="25" spans="1:10" ht="12.75" customHeight="1">
      <c r="A25" s="130"/>
      <c r="B25" s="136" t="str">
        <f>"Parcial "&amp;segundamoneda</f>
        <v>Parcial DÓLARES</v>
      </c>
      <c r="C25" s="131" t="s">
        <v>140</v>
      </c>
      <c r="D25" s="35"/>
      <c r="E25" s="35"/>
      <c r="F25" s="2"/>
      <c r="G25" s="18"/>
      <c r="H25" s="18"/>
      <c r="I25" s="8"/>
      <c r="J25" s="122"/>
    </row>
    <row r="26" spans="1:10" ht="12.75" customHeight="1">
      <c r="A26" s="130"/>
      <c r="B26" s="136"/>
      <c r="C26" s="2"/>
      <c r="D26" s="2"/>
      <c r="E26" s="2"/>
      <c r="F26" s="2"/>
      <c r="G26" s="17"/>
      <c r="H26" s="17" t="s">
        <v>53</v>
      </c>
      <c r="I26" s="128" t="s">
        <v>149</v>
      </c>
      <c r="J26" s="129" t="s">
        <v>141</v>
      </c>
    </row>
    <row r="27" spans="1:10" ht="12.75" customHeight="1">
      <c r="A27" s="130"/>
      <c r="B27" s="136" t="str">
        <f>"Acumulado "&amp;primeramoneda</f>
        <v>Acumulado PESOS</v>
      </c>
      <c r="C27" s="131" t="s">
        <v>138</v>
      </c>
      <c r="D27" s="35"/>
      <c r="E27" s="35"/>
      <c r="F27" s="2"/>
      <c r="G27" s="18"/>
      <c r="H27" s="18"/>
      <c r="I27" s="8"/>
      <c r="J27" s="122"/>
    </row>
    <row r="28" spans="1:10" ht="12.75" customHeight="1">
      <c r="A28" s="133"/>
      <c r="B28" s="137" t="str">
        <f>"Acumulado "&amp;segundamoneda</f>
        <v>Acumulado DÓLARES</v>
      </c>
      <c r="C28" s="132" t="s">
        <v>142</v>
      </c>
      <c r="D28" s="123"/>
      <c r="E28" s="123"/>
      <c r="F28" s="124"/>
      <c r="G28" s="125"/>
      <c r="H28" s="125"/>
      <c r="I28" s="126"/>
      <c r="J28" s="127"/>
    </row>
    <row r="29" spans="1:10" ht="12.75" customHeight="1">
      <c r="J29" s="36" t="s">
        <v>54</v>
      </c>
    </row>
  </sheetData>
  <mergeCells count="3">
    <mergeCell ref="B8:G12"/>
    <mergeCell ref="A2:H3"/>
    <mergeCell ref="B4:G6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a)Estandar Código auxiliar (E)</vt:lpstr>
      <vt:lpstr>b)Estandar (E)</vt:lpstr>
      <vt:lpstr>c)Precio con letra</vt:lpstr>
      <vt:lpstr>d)Precio con letra Cod. Aux.</vt:lpstr>
      <vt:lpstr>e)Estandar con Imagen (E)</vt:lpstr>
      <vt:lpstr>f)Multimoneda (E)</vt:lpstr>
      <vt:lpstr>g)Multimoneda con Imagen (E)</vt:lpstr>
      <vt:lpstr>h)Total Mano de Obra (E)</vt:lpstr>
      <vt:lpstr>i)Catálogo Destajos</vt:lpstr>
      <vt:lpstr>j)Totales por Tipo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2011-09-06T17:25:55Z</cp:lastPrinted>
  <dcterms:created xsi:type="dcterms:W3CDTF">2009-08-19T16:41:37Z</dcterms:created>
  <dcterms:modified xsi:type="dcterms:W3CDTF">2016-01-26T21:33:43Z</dcterms:modified>
</cp:coreProperties>
</file>